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nathan\Desktop\Consulting\"/>
    </mc:Choice>
  </mc:AlternateContent>
  <xr:revisionPtr revIDLastSave="0" documentId="13_ncr:1_{1646A3BA-EFB8-4046-8D15-C87CA90A38C5}" xr6:coauthVersionLast="28" xr6:coauthVersionMax="28" xr10:uidLastSave="{00000000-0000-0000-0000-000000000000}"/>
  <bookViews>
    <workbookView xWindow="0" yWindow="0" windowWidth="20490" windowHeight="7530" activeTab="2" xr2:uid="{00000000-000D-0000-FFFF-FFFF00000000}"/>
  </bookViews>
  <sheets>
    <sheet name="Home Page" sheetId="6" r:id="rId1"/>
    <sheet name="Food Chapters" sheetId="5" r:id="rId2"/>
    <sheet name="Family" sheetId="2" r:id="rId3"/>
    <sheet name="Retreat" sheetId="9" r:id="rId4"/>
    <sheet name="BOB Checklists" sheetId="4" r:id="rId5"/>
  </sheets>
  <calcPr calcId="171027" concurrentCalc="0"/>
  <fileRecoveryPr autoRecover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2" l="1"/>
  <c r="H42" i="9"/>
  <c r="K76" i="9"/>
  <c r="K77" i="9"/>
  <c r="K78" i="9"/>
  <c r="K79" i="9"/>
  <c r="K80" i="9"/>
  <c r="K81" i="9"/>
  <c r="K82" i="9"/>
  <c r="K83" i="9"/>
  <c r="K84" i="9"/>
  <c r="H76" i="9"/>
  <c r="H77" i="9"/>
  <c r="H78" i="9"/>
  <c r="H79" i="9"/>
  <c r="H80" i="9"/>
  <c r="H81" i="9"/>
  <c r="H82" i="9"/>
  <c r="H83" i="9"/>
  <c r="H84" i="9"/>
  <c r="G76" i="9"/>
  <c r="G77" i="9"/>
  <c r="G78" i="9"/>
  <c r="G79" i="9"/>
  <c r="G80" i="9"/>
  <c r="G81" i="9"/>
  <c r="G82" i="9"/>
  <c r="G83" i="9"/>
  <c r="G84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H10" i="9"/>
  <c r="H11" i="9"/>
  <c r="H12" i="9"/>
  <c r="H13" i="9"/>
  <c r="H14" i="9"/>
  <c r="H15" i="9"/>
  <c r="H16" i="9"/>
  <c r="H17" i="9"/>
  <c r="H18" i="9"/>
  <c r="H19" i="9"/>
  <c r="H20" i="9"/>
  <c r="H26" i="9"/>
  <c r="H27" i="9"/>
  <c r="H28" i="9"/>
  <c r="H29" i="9"/>
  <c r="E30" i="9"/>
  <c r="H30" i="9"/>
  <c r="H31" i="9"/>
  <c r="H32" i="9"/>
  <c r="H33" i="9"/>
  <c r="H34" i="9"/>
  <c r="H35" i="9"/>
  <c r="H36" i="9"/>
  <c r="H37" i="9"/>
  <c r="E38" i="9"/>
  <c r="H38" i="9"/>
  <c r="H39" i="9"/>
  <c r="E40" i="9"/>
  <c r="H40" i="9"/>
  <c r="E41" i="9"/>
  <c r="H41" i="9"/>
  <c r="E43" i="9"/>
  <c r="H43" i="9"/>
  <c r="H44" i="9"/>
  <c r="H45" i="9"/>
  <c r="E46" i="9"/>
  <c r="H46" i="9"/>
  <c r="E47" i="9"/>
  <c r="H47" i="9"/>
  <c r="E48" i="9"/>
  <c r="H48" i="9"/>
  <c r="H49" i="9"/>
  <c r="H50" i="9"/>
  <c r="H51" i="9"/>
  <c r="H52" i="9"/>
  <c r="E53" i="9"/>
  <c r="H53" i="9"/>
  <c r="H54" i="9"/>
  <c r="E55" i="9"/>
  <c r="H55" i="9"/>
  <c r="H56" i="9"/>
  <c r="E57" i="9"/>
  <c r="H57" i="9"/>
  <c r="H58" i="9"/>
  <c r="H59" i="9"/>
  <c r="H60" i="9"/>
  <c r="H61" i="9"/>
  <c r="E62" i="9"/>
  <c r="H62" i="9"/>
  <c r="E63" i="9"/>
  <c r="H63" i="9"/>
  <c r="H64" i="9"/>
  <c r="H65" i="9"/>
  <c r="H66" i="9"/>
  <c r="H67" i="9"/>
  <c r="H68" i="9"/>
  <c r="H69" i="9"/>
  <c r="H70" i="9"/>
  <c r="H71" i="9"/>
  <c r="H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74" i="2"/>
  <c r="G75" i="2"/>
  <c r="G76" i="2"/>
  <c r="G77" i="2"/>
  <c r="G78" i="2"/>
  <c r="G79" i="2"/>
  <c r="G80" i="2"/>
  <c r="G81" i="2"/>
  <c r="G82" i="2"/>
  <c r="H45" i="2"/>
  <c r="H44" i="2"/>
  <c r="G32" i="2"/>
  <c r="K66" i="2"/>
  <c r="G65" i="2"/>
  <c r="H65" i="2"/>
  <c r="K65" i="2"/>
  <c r="H17" i="2"/>
  <c r="H18" i="2"/>
  <c r="H19" i="2"/>
  <c r="K19" i="2"/>
  <c r="G19" i="2"/>
  <c r="K36" i="2"/>
  <c r="G36" i="2"/>
  <c r="H36" i="2"/>
  <c r="G37" i="2"/>
  <c r="H37" i="2"/>
  <c r="K37" i="2"/>
  <c r="K60" i="2"/>
  <c r="G60" i="2"/>
  <c r="H60" i="2"/>
  <c r="H61" i="2"/>
  <c r="H56" i="2"/>
  <c r="G56" i="2"/>
  <c r="K56" i="2"/>
  <c r="H54" i="2"/>
  <c r="G54" i="2"/>
  <c r="K54" i="2"/>
  <c r="K59" i="2"/>
  <c r="G59" i="2"/>
  <c r="H59" i="2"/>
  <c r="H58" i="2"/>
  <c r="G58" i="2"/>
  <c r="K58" i="2"/>
  <c r="K67" i="2"/>
  <c r="G67" i="2"/>
  <c r="H67" i="2"/>
  <c r="K13" i="2"/>
  <c r="K14" i="2"/>
  <c r="K15" i="2"/>
  <c r="K16" i="2"/>
  <c r="G66" i="2"/>
  <c r="H66" i="2"/>
  <c r="K39" i="2"/>
  <c r="H39" i="2"/>
  <c r="G39" i="2"/>
  <c r="K52" i="2"/>
  <c r="G52" i="2"/>
  <c r="H52" i="2"/>
  <c r="K51" i="2"/>
  <c r="G51" i="2"/>
  <c r="H51" i="2"/>
  <c r="K50" i="2"/>
  <c r="G50" i="2"/>
  <c r="K49" i="2"/>
  <c r="H49" i="2"/>
  <c r="H50" i="2"/>
  <c r="G49" i="2"/>
  <c r="G29" i="2"/>
  <c r="H28" i="2"/>
  <c r="H29" i="2"/>
  <c r="G28" i="2"/>
  <c r="K27" i="2"/>
  <c r="K28" i="2"/>
  <c r="K29" i="2"/>
  <c r="H27" i="2"/>
  <c r="G27" i="2"/>
  <c r="K11" i="2"/>
  <c r="H11" i="2"/>
  <c r="G11" i="2"/>
  <c r="H13" i="2"/>
  <c r="H14" i="2"/>
  <c r="H15" i="2"/>
  <c r="H16" i="2"/>
  <c r="H64" i="2"/>
  <c r="G13" i="2"/>
  <c r="G14" i="2"/>
  <c r="G15" i="2"/>
  <c r="G16" i="2"/>
  <c r="K69" i="2"/>
  <c r="K64" i="2"/>
  <c r="H68" i="2"/>
  <c r="H69" i="2"/>
  <c r="G63" i="2"/>
  <c r="G68" i="2"/>
  <c r="G69" i="2"/>
  <c r="G64" i="2"/>
  <c r="E62" i="2"/>
  <c r="H62" i="2"/>
  <c r="E63" i="2"/>
  <c r="H63" i="2"/>
  <c r="G48" i="2"/>
  <c r="K63" i="2"/>
  <c r="K68" i="2"/>
  <c r="K80" i="2"/>
  <c r="K81" i="2"/>
  <c r="H81" i="2"/>
  <c r="H80" i="2"/>
  <c r="G12" i="2"/>
  <c r="G10" i="2"/>
  <c r="H10" i="2"/>
  <c r="K10" i="2"/>
  <c r="H12" i="2"/>
  <c r="K12" i="2"/>
  <c r="G17" i="2"/>
  <c r="K17" i="2"/>
  <c r="G18" i="2"/>
  <c r="K18" i="2"/>
  <c r="G20" i="2"/>
  <c r="H20" i="2"/>
  <c r="K20" i="2"/>
  <c r="G21" i="2"/>
  <c r="K21" i="2"/>
  <c r="G22" i="2"/>
  <c r="K22" i="2"/>
  <c r="G23" i="2"/>
  <c r="K23" i="2"/>
  <c r="G24" i="2"/>
  <c r="K24" i="2"/>
  <c r="G25" i="2"/>
  <c r="K25" i="2"/>
  <c r="G26" i="2"/>
  <c r="H26" i="2"/>
  <c r="K26" i="2"/>
  <c r="E30" i="2"/>
  <c r="G30" i="2"/>
  <c r="H30" i="2"/>
  <c r="K30" i="2"/>
  <c r="G31" i="2"/>
  <c r="H31" i="2"/>
  <c r="K31" i="2"/>
  <c r="H32" i="2"/>
  <c r="K32" i="2"/>
  <c r="G33" i="2"/>
  <c r="H33" i="2"/>
  <c r="K33" i="2"/>
  <c r="G34" i="2"/>
  <c r="H34" i="2"/>
  <c r="K34" i="2"/>
  <c r="G35" i="2"/>
  <c r="H35" i="2"/>
  <c r="K35" i="2"/>
  <c r="E38" i="2"/>
  <c r="G38" i="2"/>
  <c r="H38" i="2"/>
  <c r="K38" i="2"/>
  <c r="E40" i="2"/>
  <c r="G40" i="2"/>
  <c r="H40" i="2"/>
  <c r="K40" i="2"/>
  <c r="E41" i="2"/>
  <c r="G41" i="2"/>
  <c r="H41" i="2"/>
  <c r="K41" i="2"/>
  <c r="G42" i="2"/>
  <c r="K42" i="2"/>
  <c r="E43" i="2"/>
  <c r="G43" i="2"/>
  <c r="H43" i="2"/>
  <c r="K43" i="2"/>
  <c r="G44" i="2"/>
  <c r="K44" i="2"/>
  <c r="G45" i="2"/>
  <c r="K45" i="2"/>
  <c r="E46" i="2"/>
  <c r="G46" i="2"/>
  <c r="H46" i="2"/>
  <c r="K46" i="2"/>
  <c r="E47" i="2"/>
  <c r="G47" i="2"/>
  <c r="H47" i="2"/>
  <c r="K47" i="2"/>
  <c r="E48" i="2"/>
  <c r="H48" i="2"/>
  <c r="K48" i="2"/>
  <c r="E53" i="2"/>
  <c r="G53" i="2"/>
  <c r="H53" i="2"/>
  <c r="K53" i="2"/>
  <c r="E55" i="2"/>
  <c r="G55" i="2"/>
  <c r="H55" i="2"/>
  <c r="K55" i="2"/>
  <c r="E57" i="2"/>
  <c r="G57" i="2"/>
  <c r="H57" i="2"/>
  <c r="K57" i="2"/>
  <c r="G61" i="2"/>
  <c r="K61" i="2"/>
  <c r="G62" i="2"/>
  <c r="K62" i="2"/>
  <c r="K70" i="2"/>
  <c r="H70" i="2"/>
  <c r="K79" i="2"/>
  <c r="H79" i="2"/>
  <c r="K78" i="2"/>
  <c r="H78" i="2"/>
  <c r="K77" i="2"/>
  <c r="H77" i="2"/>
  <c r="K76" i="2"/>
  <c r="H76" i="2"/>
  <c r="K75" i="2"/>
  <c r="H75" i="2"/>
  <c r="K74" i="2"/>
  <c r="H74" i="2"/>
  <c r="H82" i="2"/>
  <c r="K82" i="2"/>
</calcChain>
</file>

<file path=xl/sharedStrings.xml><?xml version="1.0" encoding="utf-8"?>
<sst xmlns="http://schemas.openxmlformats.org/spreadsheetml/2006/main" count="804" uniqueCount="311">
  <si>
    <t>Product</t>
  </si>
  <si>
    <t>Quantity</t>
  </si>
  <si>
    <t>Calories</t>
  </si>
  <si>
    <t>Servings</t>
  </si>
  <si>
    <t>Price Ea.</t>
  </si>
  <si>
    <t>Total</t>
  </si>
  <si>
    <t>It #</t>
  </si>
  <si>
    <t>Total Serv.</t>
  </si>
  <si>
    <t>Shelf Life</t>
  </si>
  <si>
    <t>Rainy Day Garlic Granules -#2.5 can</t>
  </si>
  <si>
    <t>Rainy Day Black Pepper - #2.5 can</t>
  </si>
  <si>
    <t>Rainy Day Honey - 45 lb Bucket</t>
  </si>
  <si>
    <t>Rainy Day Beef Gravy - #10 can</t>
  </si>
  <si>
    <t>Rainy Day Cinnamon - #2.5 can</t>
  </si>
  <si>
    <t>Rainy Day Baking Soda - #10 can</t>
  </si>
  <si>
    <t>Rainy Day Baking Powder - #10 can</t>
  </si>
  <si>
    <t>Costco</t>
  </si>
  <si>
    <t>Totals</t>
  </si>
  <si>
    <t>Rainy Day Beef Bouillon - #10 can</t>
  </si>
  <si>
    <t>Rainy Day Chicken Bouillon - #10 can</t>
  </si>
  <si>
    <t>Rainy Day Brown Sugar - #10 can</t>
  </si>
  <si>
    <t>Rainy Day Dehydrated Raisins - #10 can</t>
  </si>
  <si>
    <t>Rainy Day Cocoa Drink Mix - #10 can</t>
  </si>
  <si>
    <t>A single female rabbit can produce an average of 64 kits per year equaling 320 lbs of meat.</t>
  </si>
  <si>
    <t>One Pound of Rabbit Meat has 617 calories, 25 grams of fat, and 91 grams of protein.</t>
  </si>
  <si>
    <t>Rabbit Meat</t>
  </si>
  <si>
    <t>The offspring from a single female rabbit will provide enough meat for a single individual for an entire year!</t>
  </si>
  <si>
    <t xml:space="preserve">          (320 lbs rabbit meat per year = 14 ozs meat per day = 540 calories, 22 grms of fat, and 80 grms of protein PER DAY)</t>
  </si>
  <si>
    <t>Chickens</t>
  </si>
  <si>
    <t xml:space="preserve">          (if eggs are scrambled with a small amount of cooking oil and milk it will push the egg calories over 100 on average,</t>
  </si>
  <si>
    <t>Total Cal.</t>
  </si>
  <si>
    <t>Long-Term Food Storage Plan - Family of Four</t>
  </si>
  <si>
    <t>Grid Down Consulting</t>
  </si>
  <si>
    <t>Mountain House Entrees</t>
  </si>
  <si>
    <t>An average chicken will produce on average 225 eggs a year (averaged over a five year lifespan)</t>
  </si>
  <si>
    <t>Long Term Staples</t>
  </si>
  <si>
    <t xml:space="preserve">   PO Box 279  McConnellsburg, PA 17233</t>
  </si>
  <si>
    <t xml:space="preserve">   GridDownConsulting.com</t>
  </si>
  <si>
    <t xml:space="preserve">  </t>
  </si>
  <si>
    <t>Childrens Daily Multi-Vitamin - 200 count</t>
  </si>
  <si>
    <t>Adult Daily Multi-Vitamin - 200 count</t>
  </si>
  <si>
    <t xml:space="preserve">(FA = FoodAssets.com, RDW = RainyDayFoods.com) </t>
  </si>
  <si>
    <t>FA</t>
  </si>
  <si>
    <t>Augason Farms Shortening Powder - #10 can</t>
  </si>
  <si>
    <t>Walmart</t>
  </si>
  <si>
    <t>Source</t>
  </si>
  <si>
    <t xml:space="preserve">Daily Caloric Needs for a Typical Family of 4 </t>
  </si>
  <si>
    <t>Adding Livestock to your Long Term Food</t>
  </si>
  <si>
    <t>A single pound of rabbit meat only requires a pound and a half of feed to produce (cows require six pounds of feed per pound of meat produced)</t>
  </si>
  <si>
    <t xml:space="preserve">          (225 eggs year X 70 calories per egg = 15,750 calories per year per chicken)</t>
  </si>
  <si>
    <t xml:space="preserve">            that’s an extra 225,000 extra calories per year to your family's food supply from only six hens)</t>
  </si>
  <si>
    <t xml:space="preserve">            that’s an extra 450,000 extra calories per year to your family's food supply from only six hens)</t>
  </si>
  <si>
    <t>Daily Caloric Needs for a Full Retreat</t>
  </si>
  <si>
    <t>Freeze</t>
  </si>
  <si>
    <t>Find your entire family's total caloric needs using a basal metobolic calculator first, then apply the Harris Benedict Equation.</t>
  </si>
  <si>
    <t>6,000 calories of food per day X 365 days = 2,190,000 calories per year needed for your entire family.</t>
  </si>
  <si>
    <t>Optional Items – Lone Wolf Pack</t>
  </si>
  <si>
    <t>First Aid Kit (Mounted on BOB)</t>
  </si>
  <si>
    <t>Water Kit</t>
  </si>
  <si>
    <t>Fire Kit Pouch</t>
  </si>
  <si>
    <t>Large Accessory Pouch</t>
  </si>
  <si>
    <t>Childs's Bug Out Bag</t>
  </si>
  <si>
    <t>Spouce's Bug Out Bag</t>
  </si>
  <si>
    <t>Lone Wolf Pack</t>
  </si>
  <si>
    <t>Get Home Bag</t>
  </si>
  <si>
    <t>Assault Bag</t>
  </si>
  <si>
    <t>3-Day Bug Out Bag</t>
  </si>
  <si>
    <t>Trauma Kit (Mounted on Battle Belt)</t>
  </si>
  <si>
    <t xml:space="preserve">  *  Your Trauma Kit and EDC Pocket Knife should be carried on your person at all times.</t>
  </si>
  <si>
    <r>
      <t>Grid Down Consulting -</t>
    </r>
    <r>
      <rPr>
        <sz val="14"/>
        <color theme="0"/>
        <rFont val="Arial Black"/>
        <family val="2"/>
      </rPr>
      <t xml:space="preserve"> Bug Out Bag Checklists</t>
    </r>
  </si>
  <si>
    <r>
      <t xml:space="preserve">          (</t>
    </r>
    <r>
      <rPr>
        <u/>
        <sz val="9"/>
        <color theme="1"/>
        <rFont val="Arial"/>
        <family val="2"/>
      </rPr>
      <t>540 calories per day X 4 rabbits X 365 days = 788,400 extra calories per year to your family's food supply</t>
    </r>
    <r>
      <rPr>
        <sz val="9"/>
        <color theme="1"/>
        <rFont val="Arial"/>
        <family val="2"/>
      </rPr>
      <t>)</t>
    </r>
  </si>
  <si>
    <r>
      <t xml:space="preserve">          (</t>
    </r>
    <r>
      <rPr>
        <u/>
        <sz val="9"/>
        <color theme="1"/>
        <rFont val="Arial"/>
        <family val="2"/>
      </rPr>
      <t>Six hens will add an extra 94,500 calories per year to your family's food supply</t>
    </r>
    <r>
      <rPr>
        <sz val="9"/>
        <color theme="1"/>
        <rFont val="Arial"/>
        <family val="2"/>
      </rPr>
      <t>)</t>
    </r>
  </si>
  <si>
    <r>
      <t xml:space="preserve">* </t>
    </r>
    <r>
      <rPr>
        <u/>
        <sz val="9"/>
        <color theme="1"/>
        <rFont val="Arial"/>
        <family val="2"/>
      </rPr>
      <t>These figures do not include caloric intake from garden vegetables or other natural food sources like deer meat, etc...</t>
    </r>
  </si>
  <si>
    <r>
      <t xml:space="preserve">          (</t>
    </r>
    <r>
      <rPr>
        <u/>
        <sz val="9"/>
        <color theme="1"/>
        <rFont val="Arial"/>
        <family val="2"/>
      </rPr>
      <t>540 calories per day X 20 doe rabbits X 365 days = 3,942,000 extra calories per year to your family's food supply</t>
    </r>
    <r>
      <rPr>
        <sz val="9"/>
        <color theme="1"/>
        <rFont val="Arial"/>
        <family val="2"/>
      </rPr>
      <t>)</t>
    </r>
  </si>
  <si>
    <r>
      <t xml:space="preserve">          (</t>
    </r>
    <r>
      <rPr>
        <u/>
        <sz val="9"/>
        <color theme="1"/>
        <rFont val="Arial"/>
        <family val="2"/>
      </rPr>
      <t>20 hens will add an extra 315,000 calories per year to your family's food supply</t>
    </r>
    <r>
      <rPr>
        <sz val="9"/>
        <color theme="1"/>
        <rFont val="Arial"/>
        <family val="2"/>
      </rPr>
      <t>)</t>
    </r>
  </si>
  <si>
    <t>Keeping a single hen and female rabbit for each member of your family adds 212,850 calories to each person's yearly diet (30%-60% of individual total caloric needs)</t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</si>
  <si>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HSGI Bleeder Medical Pouch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</si>
  <si>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EMT Shears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</si>
  <si>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Celox V12090 Granule Plunger Set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</si>
  <si>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Celox Rapid Ribbon Z Folded Gauze Package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</si>
  <si>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Israeli 4" Pressure Bandage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</si>
  <si>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– Pair of Latex or Nitrile Gloves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</si>
  <si>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NAR Hyfin Vent Chest Seals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</si>
  <si>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1 - Combat Application Tourniquet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</si>
  <si>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1 - EDC Pocket Knife - Kershaw Camber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</si>
  <si>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Eberlestock Little Brother w/ Belt and Frame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</si>
  <si>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Voodoo Tactical Praetorian Lite Pack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</si>
  <si>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Camelbak Mule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</si>
  <si>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Alps Outdoorz Commander Freighter Pack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</si>
  <si>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Drago Scout Pack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</si>
  <si>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Full Tang Bolt Knife - Cold Steel SRK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</si>
  <si>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1 - 300 Lumen AA LED Flashlight - Nightcore MT2A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</si>
  <si>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Folding Saw - Silky Ultra Accel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</si>
  <si>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1 - 100' Parachute Cord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</si>
  <si>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12 - High Calorie Power Bars - Clif Bars</t>
    </r>
  </si>
  <si>
    <r>
      <t></t>
    </r>
    <r>
      <rPr>
        <sz val="7"/>
        <color theme="1"/>
        <rFont val="Arial"/>
        <family val="2"/>
      </rPr>
      <t>      </t>
    </r>
    <r>
      <rPr>
        <sz val="10"/>
        <color theme="1"/>
        <rFont val="Arial"/>
        <family val="2"/>
      </rPr>
      <t>  6 - High Calorie Power Bars - Clif Bars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</si>
  <si>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3 - Mountain House Breakfast Meals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</si>
  <si>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Military surplus MRE’s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</si>
  <si>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Military Surplus Ponchos - Digital Woodland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</si>
  <si>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Mountain House Dinner Meal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</si>
  <si>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2 - Military Surplus Ponchos - Digital Woodland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</si>
  <si>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Mosquito Net – Coleman, 3’X3’ section</t>
    </r>
  </si>
  <si>
    <r>
      <t></t>
    </r>
    <r>
      <rPr>
        <sz val="7"/>
        <color theme="1"/>
        <rFont val="Arial"/>
        <family val="2"/>
      </rPr>
      <t>       </t>
    </r>
    <r>
      <rPr>
        <sz val="10"/>
        <color theme="1"/>
        <rFont val="Arial"/>
        <family val="2"/>
      </rPr>
      <t xml:space="preserve"> 1 - SOL Escape Bivvy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</si>
  <si>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3 - Military surplus MRE’s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</si>
  <si>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1 - Extra Pair of Socks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</si>
  <si>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Extra Moisture Wicking T-shirt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</si>
  <si>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1 - Military Cammenga Compass – Tritium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</si>
  <si>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TP Wipes - 40 Wipes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</si>
  <si>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1 - Child's Sleeping Bag System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</si>
  <si>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Set of Extra Batteries for Flashlight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</si>
  <si>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Spork - Toaks Titanium, Long Handle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</si>
  <si>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20 - Ibuprofen or other Pain Pill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</si>
  <si>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1 - 3-piece ECWS Military Sleeping Bag System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</si>
  <si>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LED Headlamp - Mastervision 5 LED Hat Bill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</si>
  <si>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Emergency Blanket - NDuR Combat Casualty OD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</si>
  <si>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Leatherman Sidekick Multi Tool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</si>
  <si>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Bump keys and/or Picklock Kit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</si>
  <si>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2 - Disposable Lighters – Bic Brand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</si>
  <si>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Travel Roll of Duct Tape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</si>
  <si>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Metal Match - Bayite 6" Ferro Rod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</si>
  <si>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Purell Hand Sanitizer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</si>
  <si>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P38 Can Opener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</si>
  <si>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Tinder - Fire Paste or Vaseline &amp; Cotton Balls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</si>
  <si>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1 - Travel Size Deodorant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</si>
  <si>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12 - Tinder – Wetfire Cubes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</si>
  <si>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Camelbak Water Bladder - 100 oz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</si>
  <si>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30 - Katadyn Micropur MP1 Purification Tablets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</si>
  <si>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Vapur Eclipse Water Bladder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</si>
  <si>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Camelbak Water Bladder - 70 oz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</si>
  <si>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Camelback Water Bladder - 100 oz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</si>
  <si>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Water Filter - Sawer Mini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</si>
  <si>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6 - Instant Coffee Packets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</si>
  <si>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Stainless Canteen - 32oz Nalgene Uninsulated Steel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</si>
  <si>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Esbit CS585HA 3-Piece Lightweight Cook Set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</si>
  <si>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12 - Trioxane Fuel Bars or Esbit Fuel Tablets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</si>
  <si>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Condor MOLLE IFAK FRP Rip-Away Pouch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</si>
  <si>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Thin H Pressure Bandage 8"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</si>
  <si>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1 - Israeli 4" Pressure Bandage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</si>
  <si>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Assorted Mix of Band-Aids and Butterfly Closures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</si>
  <si>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3 - Iodine Wipes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</si>
  <si>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2 – Rolls of Sterilized Gauze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</si>
  <si>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– Small Tube of Neosporin Antibiotic Cream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</si>
  <si>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Small Roll of Medical Tape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</si>
  <si>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2 - Pair of Latex or Nitrile Gloves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</si>
  <si>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Nasopharyngeal Airway (28 Fr., 9.3mm) w/Surgilube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</si>
  <si>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Package of Moleskin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</si>
  <si>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Tweezers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</si>
  <si>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Assorted Medications, Anti-Diarrheal, Pain, etc…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</si>
  <si>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1 - 50, 000 Non-Hybrid Organic Seeds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</si>
  <si>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1 - Space Pen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</si>
  <si>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Write in the Rain tablet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</si>
  <si>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Face Camo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</si>
  <si>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Signal Mirror - Cohglans 9902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</si>
  <si>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Snaring Wire - Military Surplus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</si>
  <si>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Fishing Kit – Compact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</si>
  <si>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3 - Mechanical Fishing Yo-Yo’s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</si>
  <si>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Sewing Kit – Compact Size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</si>
  <si>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2 - Large HD Black Contractor Trash Bags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</si>
  <si>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Bible - Small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</si>
  <si>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Survival Manual - USAF 64-4 or Other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</si>
  <si>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Edible Plants Book for your Geographical Area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</si>
  <si>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Hair and Body Wash Soap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</si>
  <si>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Toothpaste/Toothbrush - Travel Size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</si>
  <si>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Chaptstick – Healing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</si>
  <si>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– Tube of Quality Hand Cream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</si>
  <si>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Small Hand crank radio - Eton FRX5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</si>
  <si>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Goal Zero 41022 Guide 10 Plus Solar Recharging Kit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</si>
  <si>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Knife Sharpener - Medium and Fine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</si>
  <si>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1 - Extra Clothes - underwear, socks, and undershirts</t>
    </r>
  </si>
  <si>
    <t>* In order to read the entire document, you will need to double click the image below to scroll down.</t>
  </si>
  <si>
    <r>
      <t>Below are two chapters from "</t>
    </r>
    <r>
      <rPr>
        <b/>
        <i/>
        <u/>
        <sz val="12"/>
        <color theme="4" tint="-0.499984740745262"/>
        <rFont val="Calibri"/>
        <family val="2"/>
        <scheme val="minor"/>
      </rPr>
      <t>Survival Theory"</t>
    </r>
    <r>
      <rPr>
        <b/>
        <u/>
        <sz val="12"/>
        <color theme="4" tint="-0.499984740745262"/>
        <rFont val="Calibri"/>
        <family val="2"/>
        <scheme val="minor"/>
      </rPr>
      <t xml:space="preserve"> dealing with Long-term Food Storage and Survival Livestock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</si>
  <si>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? - Mountain House Breakfast Meals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</si>
  <si>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? - High Calorie Power Bars - Clif Bars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</si>
  <si>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? - Mountain House Dinner Meal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</si>
  <si>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? - Military surplus MRE’s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</si>
  <si>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 xml:space="preserve">2 - Extra Pair of Socks 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</si>
  <si>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2 - Extra Moisture Wicking T-shirt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</si>
  <si>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? - Set of Extra Batteries for Flashlight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</si>
  <si>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4 - Disposable Lighters – Bic Brand</t>
    </r>
  </si>
  <si>
    <r>
      <t></t>
    </r>
    <r>
      <rPr>
        <sz val="7"/>
        <color theme="1"/>
        <rFont val="Arial"/>
        <family val="2"/>
      </rPr>
      <t xml:space="preserve">         </t>
    </r>
    <r>
      <rPr>
        <sz val="10"/>
        <color theme="1"/>
        <rFont val="Arial"/>
        <family val="2"/>
      </rPr>
      <t>2 - Tinder - Fire Paste or Vaseline &amp; Cotton Balls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</si>
  <si>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90 - Katadyn Micropur MP1 Purification Tablets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</si>
  <si>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? - Instant Coffee Packets</t>
    </r>
  </si>
  <si>
    <r>
      <t>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24 - Trioxane Fuel Bars or Esbit Fuel Tablets</t>
    </r>
  </si>
  <si>
    <t>Rainy Day Montreal Steak Seasoning - #2.5 can</t>
  </si>
  <si>
    <t>Rainy Day Strawberry Apple Flakes - #10 can</t>
  </si>
  <si>
    <t>Rainy Day Orange Drink Mix - #10 can</t>
  </si>
  <si>
    <t>Rainy Day Chicken Gravy - #10 can</t>
  </si>
  <si>
    <t>Rainy Day Pizza Seasoning - #2.5 can</t>
  </si>
  <si>
    <t>Rainy Day Cheese Pak Kit - #2.5 case(4)</t>
  </si>
  <si>
    <t>RD8705</t>
  </si>
  <si>
    <t>RD8675</t>
  </si>
  <si>
    <t>RD2585</t>
  </si>
  <si>
    <t>RD3705</t>
  </si>
  <si>
    <t>RD3775</t>
  </si>
  <si>
    <t>RD7596</t>
  </si>
  <si>
    <t>VD4452</t>
  </si>
  <si>
    <t>RD9586</t>
  </si>
  <si>
    <t>RD8765</t>
  </si>
  <si>
    <t>RD9565</t>
  </si>
  <si>
    <t>RD9575</t>
  </si>
  <si>
    <t>RD9545</t>
  </si>
  <si>
    <t>RD9425</t>
  </si>
  <si>
    <t>RD6385</t>
  </si>
  <si>
    <t>RD7085</t>
  </si>
  <si>
    <t>RD8215</t>
  </si>
  <si>
    <t>RD8315</t>
  </si>
  <si>
    <t>RD8365</t>
  </si>
  <si>
    <t>RD6265</t>
  </si>
  <si>
    <t>RD10265</t>
  </si>
  <si>
    <t>RD5595</t>
  </si>
  <si>
    <t>RD4135</t>
  </si>
  <si>
    <t>RD8850</t>
  </si>
  <si>
    <t>RD9085</t>
  </si>
  <si>
    <t>RD9025</t>
  </si>
  <si>
    <t>RD7405</t>
  </si>
  <si>
    <t>RD7305</t>
  </si>
  <si>
    <t>RD10175</t>
  </si>
  <si>
    <t>RD9525</t>
  </si>
  <si>
    <t>RD6565</t>
  </si>
  <si>
    <t>RD2385</t>
  </si>
  <si>
    <t>RD4615</t>
  </si>
  <si>
    <t>RD7965</t>
  </si>
  <si>
    <t>RD3965</t>
  </si>
  <si>
    <t>RD7065</t>
  </si>
  <si>
    <t>RD6025</t>
  </si>
  <si>
    <t>RD7475</t>
  </si>
  <si>
    <t>RD8145</t>
  </si>
  <si>
    <t>RD4245</t>
  </si>
  <si>
    <t>RD10125</t>
  </si>
  <si>
    <t>RD8525</t>
  </si>
  <si>
    <t>VD10139</t>
  </si>
  <si>
    <t>RD2475</t>
  </si>
  <si>
    <t>RD2255</t>
  </si>
  <si>
    <t>RD2355</t>
  </si>
  <si>
    <t>RD5175</t>
  </si>
  <si>
    <t>RD5125</t>
  </si>
  <si>
    <t>RD4575</t>
  </si>
  <si>
    <t>RD10345</t>
  </si>
  <si>
    <t>RD2895</t>
  </si>
  <si>
    <t>RD2715</t>
  </si>
  <si>
    <t>RD2845</t>
  </si>
  <si>
    <t>RD8475</t>
  </si>
  <si>
    <t>MH1596</t>
  </si>
  <si>
    <t>MH1594</t>
  </si>
  <si>
    <t>Rainy Day Butter Powder - #10 case (6)</t>
  </si>
  <si>
    <t>Rainy Day Mushroom Slices - #10 case (6)</t>
  </si>
  <si>
    <t>Rainy Day Dehydrated Mixed Peppers - #10 case (6)</t>
  </si>
  <si>
    <t>Van Drunen FD Sliced Strawberries - #10 case (6)</t>
  </si>
  <si>
    <t>Rainy Day Dehydrated Apple Sauce - #10 case (6)</t>
  </si>
  <si>
    <t>Rainy Day Peach Drink Mix - #10 case (6)</t>
  </si>
  <si>
    <t>Tomato Powder - #10 case (6)</t>
  </si>
  <si>
    <t>Mountain House FD Ground Beef - #10 case (6)</t>
  </si>
  <si>
    <t>Mountain House FD Chicken - #10 case (6)</t>
  </si>
  <si>
    <t>MH FD Beef Stew - #10 case (6)</t>
  </si>
  <si>
    <t>MH FD Chicken ala King - #10 case (6)</t>
  </si>
  <si>
    <t>MH FD Chili Mac w/ Beef - #10 case (6)</t>
  </si>
  <si>
    <t>MH FD Pasta Primavera - #10 case (6)</t>
  </si>
  <si>
    <t>MH FD Chicken Stew - #10 case (6)</t>
  </si>
  <si>
    <t>MH FD Beef Stroganoff - #10 case (6)</t>
  </si>
  <si>
    <t>MH FD Granola, Milk, Blueberries - #10 case (6)</t>
  </si>
  <si>
    <t>Rainy Day Quinoa - 6 gal Super Pail bucket</t>
  </si>
  <si>
    <t>MH1557</t>
  </si>
  <si>
    <t>MH1553</t>
  </si>
  <si>
    <t>MH1561</t>
  </si>
  <si>
    <t>MH1578</t>
  </si>
  <si>
    <t>Rainy Day Freeze Dried Shredded Cheddar - #10 case (6)</t>
  </si>
  <si>
    <t>RD9315</t>
  </si>
  <si>
    <t>Rainy Day Alfredo Sauce- #10 can</t>
  </si>
  <si>
    <t>?</t>
  </si>
  <si>
    <t>FA Item #</t>
  </si>
  <si>
    <t>Rainy Day Dehydrated Sweet Corn - 6 gal Super Pail</t>
  </si>
  <si>
    <t>Rainy Day Dehydrated Sweet Peas - 6 gal Super Pail</t>
  </si>
  <si>
    <t>Rainy Day Dehydrated Broccoli - 6 gal Super Pail</t>
  </si>
  <si>
    <t>Rainy Day Dehydrated Green Beans - 6 gal Super Pail</t>
  </si>
  <si>
    <t>Rainy Day Dehydrated Chopped Onions - 6 gal Super Pail</t>
  </si>
  <si>
    <t>Rainy Day Dehydrated Carrot Dices - 6 gal Super Pail</t>
  </si>
  <si>
    <t>Rainy Day Dehydrated Banana Slices - 6 gal Super Pail</t>
  </si>
  <si>
    <t>Rainy Day Dehydrated Apple Slices - 6 gal Super Pail</t>
  </si>
  <si>
    <t>Rainy Day Vegetable Stew Blend - 6 gal Super Pail</t>
  </si>
  <si>
    <t>Qty</t>
  </si>
  <si>
    <t>Life Exp.</t>
  </si>
  <si>
    <t>4 person family EXAMPLE figured with 1 male (2,400 cal. day), 1 female (1,600 cal. day), and 2 children (1,000 cal. day X 2)</t>
  </si>
  <si>
    <t>Rainy Day Instant Milk - 6 gal Super Pail</t>
  </si>
  <si>
    <t>Rainy Day Quick Rolled Oats - 6 gal Super Pail</t>
  </si>
  <si>
    <t>Rainy Day Regular Rolled Oats - 6 gal Super Pail</t>
  </si>
  <si>
    <t>Rainy Day All Purpose Flour - 6 gal Super Pail</t>
  </si>
  <si>
    <t>Rainy Day White Sugar - 6 gal Super Pail</t>
  </si>
  <si>
    <t>Rainy Day Potato Hashbrowns - 6 gal Super Pail</t>
  </si>
  <si>
    <t>Rainy Day Potato Granules - 6 gal Super Pail</t>
  </si>
  <si>
    <t>Rainy Day Potato Dices - 6 gal Super Pail</t>
  </si>
  <si>
    <t>Rainy Day Egg Noodles - 6 gal Super Pail</t>
  </si>
  <si>
    <t>Rainy Day Elbow Pasta - 6 gal Super Pail</t>
  </si>
  <si>
    <t xml:space="preserve">Rainy Day Spaghetti Noodles - 6 gal Super Pail </t>
  </si>
  <si>
    <t xml:space="preserve">Rainy Day Iodized Salt - 6 gal Super Pail </t>
  </si>
  <si>
    <t>Rainy Day Great Northern Bean - 6 gal Super Pail</t>
  </si>
  <si>
    <t>Rainy Day Black Turtle Beans - 6 gal Super Pail</t>
  </si>
  <si>
    <t>Rainy Day Kidney Beans - 6 gal Super Pail</t>
  </si>
  <si>
    <t>Rainy Day 16 Bean Mix - 6 gal Super Pail</t>
  </si>
  <si>
    <t>Rainy Day Par Boiled Rice - 6 gal Super Pail</t>
  </si>
  <si>
    <t>Rainy Day White Rice - 6 gal Super Pail</t>
  </si>
  <si>
    <t>Serv.</t>
  </si>
  <si>
    <t>Find the total caloric needs for each retreat member using a basal metobolic calculator then apply the Harris Benedict Equation.</t>
  </si>
  <si>
    <t>* Mountain House serving sizes are roughly 1/2 of what they should be for the average person (Their serving sizes average out to be around 246 calories per serving!!!)</t>
  </si>
  <si>
    <t xml:space="preserve">50,520 servings / 2 = 25,260 ACTUAL servings </t>
  </si>
  <si>
    <t>12,410,400 calories / 25,260 servings =  Still only 491 calories per serving !</t>
  </si>
  <si>
    <t>Long-Term Food Storage Plan - Full Retreat (20 People)</t>
  </si>
  <si>
    <t>20 person retreat EXAMPLE figured with 5 males (2,400 cal. day), 5 females (1,600 cal. day), and 10 children (1,000 cal. day).</t>
  </si>
  <si>
    <t>30,000 calories of food per day X 365 days = 10,950,000 calories per year needed for your entire retreat.</t>
  </si>
  <si>
    <t>* Mountain House serving sizes are roughly 1/2 of what they should be for the average person (The serving sizes average out to be around 244 calories per serving!!!)</t>
  </si>
  <si>
    <t xml:space="preserve">9,000 total servings / 2 = 4,500 ACTUAL servings </t>
  </si>
  <si>
    <t>2,194,200 total calories / 4,500 servings =  Still only 488 calories per serving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</si>
</sst>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u/>
      <sz val="14"/>
      <color theme="1"/>
      <name val="Arial Black"/>
      <family val="2"/>
    </font>
    <font>
      <u/>
      <sz val="14"/>
      <name val="Arial Black"/>
      <family val="2"/>
    </font>
    <font>
      <sz val="18"/>
      <color theme="0"/>
      <name val="Arial Black"/>
      <family val="2"/>
    </font>
    <font>
      <sz val="14"/>
      <color theme="0"/>
      <name val="Arial Black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rgb="FFC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u/>
      <sz val="16"/>
      <color theme="1"/>
      <name val="Arial Black"/>
      <family val="2"/>
    </font>
    <font>
      <sz val="10"/>
      <color rgb="FFC00000"/>
      <name val="Arial"/>
      <family val="2"/>
    </font>
    <font>
      <sz val="18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u/>
      <sz val="12"/>
      <color theme="1"/>
      <name val="Arial"/>
      <family val="2"/>
    </font>
    <font>
      <u/>
      <sz val="12"/>
      <name val="Arial"/>
      <family val="2"/>
    </font>
    <font>
      <b/>
      <u/>
      <sz val="12"/>
      <color theme="4" tint="-0.499984740745262"/>
      <name val="Calibri"/>
      <family val="2"/>
      <scheme val="minor"/>
    </font>
    <font>
      <b/>
      <i/>
      <u/>
      <sz val="12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7FFB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6A7"/>
        <bgColor indexed="64"/>
      </patternFill>
    </fill>
    <fill>
      <patternFill patternType="solid">
        <fgColor rgb="FFF7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</fills>
  <borders count="42">
    <border>
      <left/>
      <right/>
      <top/>
      <bottom/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thick">
        <color theme="0" tint="-0.24994659260841701"/>
      </right>
      <top style="medium">
        <color theme="0" tint="-0.2499465926084170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ck">
        <color theme="0" tint="-0.24994659260841701"/>
      </right>
      <top style="medium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 style="medium">
        <color theme="0" tint="-0.24994659260841701"/>
      </bottom>
      <diagonal/>
    </border>
    <border>
      <left/>
      <right style="thick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ck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3743705557422"/>
      </right>
      <top style="thick">
        <color theme="0" tint="-0.14993743705557422"/>
      </top>
      <bottom/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/>
      <top/>
      <bottom style="thick">
        <color theme="0" tint="-0.14993743705557422"/>
      </bottom>
      <diagonal/>
    </border>
    <border>
      <left/>
      <right/>
      <top/>
      <bottom style="thick">
        <color theme="0" tint="-0.14993743705557422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</borders>
  <cellStyleXfs count="18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horizontal="center"/>
    </xf>
    <xf numFmtId="0" fontId="3" fillId="8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5" fillId="12" borderId="0" xfId="0" applyFont="1" applyFill="1"/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0" xfId="1" applyNumberFormat="1" applyFont="1" applyFill="1" applyBorder="1"/>
    <xf numFmtId="0" fontId="7" fillId="2" borderId="0" xfId="0" applyFont="1" applyFill="1" applyBorder="1" applyAlignment="1">
      <alignment horizontal="center"/>
    </xf>
    <xf numFmtId="164" fontId="8" fillId="2" borderId="0" xfId="1" applyNumberFormat="1" applyFont="1" applyFill="1" applyBorder="1" applyAlignment="1">
      <alignment horizontal="left"/>
    </xf>
    <xf numFmtId="0" fontId="9" fillId="2" borderId="0" xfId="0" applyFont="1" applyFill="1" applyBorder="1"/>
    <xf numFmtId="43" fontId="7" fillId="2" borderId="0" xfId="1" applyFont="1" applyFill="1" applyBorder="1"/>
    <xf numFmtId="44" fontId="7" fillId="2" borderId="0" xfId="2" applyFont="1" applyFill="1" applyBorder="1"/>
    <xf numFmtId="44" fontId="7" fillId="2" borderId="0" xfId="2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/>
    <xf numFmtId="164" fontId="12" fillId="2" borderId="2" xfId="1" applyNumberFormat="1" applyFont="1" applyFill="1" applyBorder="1" applyAlignment="1">
      <alignment horizontal="right"/>
    </xf>
    <xf numFmtId="44" fontId="12" fillId="2" borderId="2" xfId="2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right"/>
    </xf>
    <xf numFmtId="164" fontId="7" fillId="3" borderId="5" xfId="1" applyNumberFormat="1" applyFont="1" applyFill="1" applyBorder="1"/>
    <xf numFmtId="164" fontId="7" fillId="3" borderId="5" xfId="1" applyNumberFormat="1" applyFont="1" applyFill="1" applyBorder="1" applyAlignment="1">
      <alignment horizontal="right"/>
    </xf>
    <xf numFmtId="44" fontId="7" fillId="3" borderId="5" xfId="2" applyFont="1" applyFill="1" applyBorder="1"/>
    <xf numFmtId="0" fontId="7" fillId="3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right"/>
    </xf>
    <xf numFmtId="164" fontId="7" fillId="2" borderId="5" xfId="1" applyNumberFormat="1" applyFont="1" applyFill="1" applyBorder="1"/>
    <xf numFmtId="164" fontId="7" fillId="2" borderId="5" xfId="1" applyNumberFormat="1" applyFont="1" applyFill="1" applyBorder="1" applyAlignment="1">
      <alignment horizontal="right"/>
    </xf>
    <xf numFmtId="44" fontId="7" fillId="2" borderId="5" xfId="2" applyFont="1" applyFill="1" applyBorder="1"/>
    <xf numFmtId="0" fontId="7" fillId="2" borderId="6" xfId="0" applyFont="1" applyFill="1" applyBorder="1" applyAlignment="1">
      <alignment horizontal="center"/>
    </xf>
    <xf numFmtId="164" fontId="13" fillId="2" borderId="5" xfId="1" applyNumberFormat="1" applyFont="1" applyFill="1" applyBorder="1" applyAlignment="1">
      <alignment horizontal="right"/>
    </xf>
    <xf numFmtId="164" fontId="14" fillId="2" borderId="5" xfId="1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/>
    <xf numFmtId="0" fontId="7" fillId="2" borderId="11" xfId="0" applyFont="1" applyFill="1" applyBorder="1" applyAlignment="1">
      <alignment horizontal="right"/>
    </xf>
    <xf numFmtId="164" fontId="7" fillId="2" borderId="11" xfId="1" applyNumberFormat="1" applyFont="1" applyFill="1" applyBorder="1" applyAlignment="1">
      <alignment horizontal="right"/>
    </xf>
    <xf numFmtId="44" fontId="7" fillId="2" borderId="11" xfId="2" applyFont="1" applyFill="1" applyBorder="1"/>
    <xf numFmtId="0" fontId="7" fillId="2" borderId="12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8" xfId="0" applyFont="1" applyFill="1" applyBorder="1" applyAlignment="1">
      <alignment horizontal="right"/>
    </xf>
    <xf numFmtId="164" fontId="7" fillId="2" borderId="8" xfId="1" applyNumberFormat="1" applyFont="1" applyFill="1" applyBorder="1" applyAlignment="1">
      <alignment horizontal="right"/>
    </xf>
    <xf numFmtId="44" fontId="7" fillId="2" borderId="8" xfId="2" applyFont="1" applyFill="1" applyBorder="1"/>
    <xf numFmtId="0" fontId="7" fillId="2" borderId="14" xfId="0" applyFont="1" applyFill="1" applyBorder="1" applyAlignment="1">
      <alignment horizontal="left"/>
    </xf>
    <xf numFmtId="0" fontId="15" fillId="2" borderId="14" xfId="0" applyFont="1" applyFill="1" applyBorder="1"/>
    <xf numFmtId="164" fontId="7" fillId="2" borderId="14" xfId="1" applyNumberFormat="1" applyFont="1" applyFill="1" applyBorder="1" applyAlignment="1">
      <alignment horizontal="right"/>
    </xf>
    <xf numFmtId="164" fontId="16" fillId="2" borderId="14" xfId="1" applyNumberFormat="1" applyFont="1" applyFill="1" applyBorder="1" applyAlignment="1">
      <alignment horizontal="right"/>
    </xf>
    <xf numFmtId="44" fontId="7" fillId="2" borderId="14" xfId="2" applyFont="1" applyFill="1" applyBorder="1" applyAlignment="1">
      <alignment horizontal="right"/>
    </xf>
    <xf numFmtId="0" fontId="7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164" fontId="7" fillId="2" borderId="11" xfId="1" applyNumberFormat="1" applyFont="1" applyFill="1" applyBorder="1"/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/>
    <xf numFmtId="0" fontId="7" fillId="3" borderId="8" xfId="0" applyFont="1" applyFill="1" applyBorder="1" applyAlignment="1">
      <alignment horizontal="right"/>
    </xf>
    <xf numFmtId="164" fontId="7" fillId="3" borderId="8" xfId="1" applyNumberFormat="1" applyFont="1" applyFill="1" applyBorder="1" applyAlignment="1">
      <alignment horizontal="right"/>
    </xf>
    <xf numFmtId="164" fontId="7" fillId="3" borderId="8" xfId="1" applyNumberFormat="1" applyFont="1" applyFill="1" applyBorder="1"/>
    <xf numFmtId="44" fontId="7" fillId="3" borderId="8" xfId="2" applyFont="1" applyFill="1" applyBorder="1"/>
    <xf numFmtId="0" fontId="7" fillId="3" borderId="9" xfId="0" applyFont="1" applyFill="1" applyBorder="1" applyAlignment="1">
      <alignment horizontal="center"/>
    </xf>
    <xf numFmtId="0" fontId="15" fillId="2" borderId="0" xfId="0" applyFont="1" applyFill="1" applyBorder="1"/>
    <xf numFmtId="164" fontId="16" fillId="2" borderId="0" xfId="1" applyNumberFormat="1" applyFont="1" applyFill="1" applyBorder="1" applyAlignment="1">
      <alignment horizontal="right"/>
    </xf>
    <xf numFmtId="1" fontId="7" fillId="2" borderId="0" xfId="0" applyNumberFormat="1" applyFont="1" applyFill="1" applyBorder="1"/>
    <xf numFmtId="0" fontId="17" fillId="2" borderId="13" xfId="0" applyFont="1" applyFill="1" applyBorder="1"/>
    <xf numFmtId="0" fontId="7" fillId="2" borderId="13" xfId="0" applyFont="1" applyFill="1" applyBorder="1"/>
    <xf numFmtId="0" fontId="11" fillId="2" borderId="0" xfId="0" applyFont="1" applyFill="1" applyBorder="1"/>
    <xf numFmtId="0" fontId="19" fillId="2" borderId="0" xfId="0" applyFont="1" applyFill="1" applyBorder="1" applyAlignment="1">
      <alignment horizontal="left"/>
    </xf>
    <xf numFmtId="164" fontId="12" fillId="2" borderId="2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4" fontId="12" fillId="2" borderId="2" xfId="1" applyNumberFormat="1" applyFont="1" applyFill="1" applyBorder="1" applyAlignment="1"/>
    <xf numFmtId="0" fontId="12" fillId="2" borderId="2" xfId="0" applyFont="1" applyFill="1" applyBorder="1" applyAlignment="1">
      <alignment horizontal="left"/>
    </xf>
    <xf numFmtId="0" fontId="17" fillId="0" borderId="0" xfId="0" applyFont="1"/>
    <xf numFmtId="0" fontId="21" fillId="12" borderId="0" xfId="0" applyFont="1" applyFill="1" applyBorder="1"/>
    <xf numFmtId="0" fontId="17" fillId="12" borderId="0" xfId="0" applyFont="1" applyFill="1"/>
    <xf numFmtId="0" fontId="17" fillId="0" borderId="0" xfId="0" applyFont="1" applyFill="1" applyBorder="1"/>
    <xf numFmtId="0" fontId="22" fillId="0" borderId="0" xfId="0" applyFont="1" applyFill="1" applyBorder="1"/>
    <xf numFmtId="0" fontId="23" fillId="0" borderId="0" xfId="0" applyFont="1"/>
    <xf numFmtId="0" fontId="23" fillId="0" borderId="0" xfId="0" applyFont="1" applyFill="1" applyBorder="1"/>
    <xf numFmtId="0" fontId="24" fillId="11" borderId="0" xfId="0" applyFont="1" applyFill="1" applyAlignment="1"/>
    <xf numFmtId="0" fontId="24" fillId="11" borderId="0" xfId="0" applyFont="1" applyFill="1" applyBorder="1" applyAlignment="1"/>
    <xf numFmtId="0" fontId="17" fillId="11" borderId="0" xfId="0" applyFont="1" applyFill="1"/>
    <xf numFmtId="0" fontId="25" fillId="10" borderId="19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7" fillId="10" borderId="16" xfId="0" applyFont="1" applyFill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27" fillId="0" borderId="17" xfId="0" applyFont="1" applyFill="1" applyBorder="1" applyAlignment="1">
      <alignment vertical="center"/>
    </xf>
    <xf numFmtId="0" fontId="27" fillId="3" borderId="15" xfId="0" applyFont="1" applyFill="1" applyBorder="1" applyAlignment="1">
      <alignment vertical="center"/>
    </xf>
    <xf numFmtId="0" fontId="27" fillId="3" borderId="20" xfId="0" applyFont="1" applyFill="1" applyBorder="1" applyAlignment="1">
      <alignment vertical="center"/>
    </xf>
    <xf numFmtId="0" fontId="30" fillId="5" borderId="19" xfId="0" applyFont="1" applyFill="1" applyBorder="1" applyAlignment="1">
      <alignment vertical="center"/>
    </xf>
    <xf numFmtId="0" fontId="30" fillId="0" borderId="16" xfId="0" applyFont="1" applyFill="1" applyBorder="1" applyAlignment="1">
      <alignment vertical="center"/>
    </xf>
    <xf numFmtId="0" fontId="30" fillId="7" borderId="19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9" borderId="19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0" fillId="4" borderId="19" xfId="0" applyFont="1" applyFill="1" applyBorder="1" applyAlignment="1">
      <alignment vertical="center"/>
    </xf>
    <xf numFmtId="0" fontId="30" fillId="6" borderId="19" xfId="0" applyFont="1" applyFill="1" applyBorder="1" applyAlignment="1">
      <alignment vertical="center"/>
    </xf>
    <xf numFmtId="0" fontId="30" fillId="8" borderId="19" xfId="0" applyFont="1" applyFill="1" applyBorder="1" applyAlignment="1">
      <alignment vertical="center"/>
    </xf>
    <xf numFmtId="0" fontId="27" fillId="5" borderId="16" xfId="0" applyFont="1" applyFill="1" applyBorder="1" applyAlignment="1">
      <alignment vertical="center"/>
    </xf>
    <xf numFmtId="0" fontId="27" fillId="7" borderId="16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7" fillId="4" borderId="16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8" borderId="16" xfId="0" applyFont="1" applyFill="1" applyBorder="1" applyAlignment="1">
      <alignment vertical="center"/>
    </xf>
    <xf numFmtId="0" fontId="17" fillId="7" borderId="16" xfId="0" applyFont="1" applyFill="1" applyBorder="1"/>
    <xf numFmtId="0" fontId="25" fillId="9" borderId="16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7" borderId="16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6" borderId="16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8" borderId="15" xfId="0" applyFont="1" applyFill="1" applyBorder="1" applyAlignment="1">
      <alignment vertical="center"/>
    </xf>
    <xf numFmtId="0" fontId="17" fillId="0" borderId="0" xfId="0" applyFont="1" applyAlignment="1"/>
    <xf numFmtId="0" fontId="22" fillId="0" borderId="0" xfId="0" applyFont="1" applyFill="1" applyBorder="1" applyAlignment="1"/>
    <xf numFmtId="0" fontId="25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7" borderId="15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17" fillId="0" borderId="0" xfId="0" applyFont="1" applyBorder="1"/>
    <xf numFmtId="0" fontId="17" fillId="5" borderId="16" xfId="0" applyFont="1" applyFill="1" applyBorder="1" applyAlignment="1"/>
    <xf numFmtId="0" fontId="17" fillId="0" borderId="0" xfId="0" applyFont="1" applyFill="1" applyBorder="1" applyAlignment="1"/>
    <xf numFmtId="0" fontId="17" fillId="4" borderId="16" xfId="0" applyFont="1" applyFill="1" applyBorder="1" applyAlignment="1"/>
    <xf numFmtId="0" fontId="27" fillId="5" borderId="15" xfId="0" applyFont="1" applyFill="1" applyBorder="1" applyAlignment="1">
      <alignment vertical="center"/>
    </xf>
    <xf numFmtId="0" fontId="27" fillId="0" borderId="0" xfId="0" applyFont="1"/>
    <xf numFmtId="0" fontId="29" fillId="0" borderId="0" xfId="0" applyFont="1" applyFill="1" applyBorder="1"/>
    <xf numFmtId="0" fontId="27" fillId="4" borderId="15" xfId="0" applyFont="1" applyFill="1" applyBorder="1" applyAlignment="1">
      <alignment vertical="center"/>
    </xf>
    <xf numFmtId="0" fontId="10" fillId="2" borderId="0" xfId="0" applyFont="1" applyFill="1" applyBorder="1"/>
    <xf numFmtId="164" fontId="18" fillId="2" borderId="0" xfId="1" applyNumberFormat="1" applyFont="1" applyFill="1" applyBorder="1"/>
    <xf numFmtId="164" fontId="35" fillId="2" borderId="0" xfId="1" applyNumberFormat="1" applyFont="1" applyFill="1" applyBorder="1" applyAlignment="1">
      <alignment horizontal="center" vertical="top"/>
    </xf>
    <xf numFmtId="164" fontId="10" fillId="2" borderId="0" xfId="1" applyNumberFormat="1" applyFont="1" applyFill="1" applyBorder="1" applyAlignment="1">
      <alignment horizontal="center"/>
    </xf>
    <xf numFmtId="164" fontId="20" fillId="2" borderId="0" xfId="1" applyNumberFormat="1" applyFont="1" applyFill="1" applyBorder="1" applyAlignment="1">
      <alignment horizontal="center"/>
    </xf>
    <xf numFmtId="44" fontId="12" fillId="2" borderId="2" xfId="2" applyFont="1" applyFill="1" applyBorder="1" applyAlignment="1">
      <alignment horizontal="center"/>
    </xf>
    <xf numFmtId="0" fontId="7" fillId="2" borderId="0" xfId="0" applyFont="1" applyFill="1" applyBorder="1" applyAlignment="1"/>
    <xf numFmtId="44" fontId="7" fillId="2" borderId="0" xfId="2" applyFont="1" applyFill="1" applyBorder="1" applyAlignment="1"/>
    <xf numFmtId="44" fontId="12" fillId="2" borderId="2" xfId="2" applyFont="1" applyFill="1" applyBorder="1" applyAlignment="1"/>
    <xf numFmtId="44" fontId="7" fillId="3" borderId="5" xfId="2" applyFont="1" applyFill="1" applyBorder="1" applyAlignment="1"/>
    <xf numFmtId="44" fontId="7" fillId="2" borderId="5" xfId="2" applyFont="1" applyFill="1" applyBorder="1" applyAlignment="1"/>
    <xf numFmtId="44" fontId="16" fillId="2" borderId="14" xfId="2" applyFont="1" applyFill="1" applyBorder="1" applyAlignment="1"/>
    <xf numFmtId="44" fontId="16" fillId="2" borderId="0" xfId="2" applyFont="1" applyFill="1" applyBorder="1" applyAlignment="1"/>
    <xf numFmtId="0" fontId="7" fillId="2" borderId="21" xfId="0" applyFont="1" applyFill="1" applyBorder="1"/>
    <xf numFmtId="0" fontId="7" fillId="2" borderId="21" xfId="0" applyFont="1" applyFill="1" applyBorder="1" applyAlignment="1">
      <alignment horizontal="right"/>
    </xf>
    <xf numFmtId="0" fontId="0" fillId="3" borderId="22" xfId="0" applyFill="1" applyBorder="1"/>
    <xf numFmtId="0" fontId="0" fillId="3" borderId="5" xfId="0" applyFill="1" applyBorder="1"/>
    <xf numFmtId="0" fontId="0" fillId="2" borderId="5" xfId="0" applyFill="1" applyBorder="1"/>
    <xf numFmtId="164" fontId="36" fillId="2" borderId="0" xfId="1" applyNumberFormat="1" applyFont="1" applyFill="1" applyBorder="1" applyAlignment="1">
      <alignment horizontal="center" vertical="top"/>
    </xf>
    <xf numFmtId="164" fontId="7" fillId="2" borderId="0" xfId="1" applyNumberFormat="1" applyFont="1" applyFill="1" applyBorder="1" applyAlignment="1"/>
    <xf numFmtId="164" fontId="7" fillId="2" borderId="5" xfId="1" applyNumberFormat="1" applyFont="1" applyFill="1" applyBorder="1" applyAlignment="1"/>
    <xf numFmtId="164" fontId="7" fillId="2" borderId="11" xfId="1" applyNumberFormat="1" applyFont="1" applyFill="1" applyBorder="1" applyAlignment="1"/>
    <xf numFmtId="164" fontId="7" fillId="2" borderId="14" xfId="1" applyNumberFormat="1" applyFont="1" applyFill="1" applyBorder="1" applyAlignment="1"/>
    <xf numFmtId="164" fontId="7" fillId="3" borderId="5" xfId="1" applyNumberFormat="1" applyFont="1" applyFill="1" applyBorder="1" applyAlignment="1"/>
    <xf numFmtId="164" fontId="7" fillId="3" borderId="8" xfId="1" applyNumberFormat="1" applyFont="1" applyFill="1" applyBorder="1" applyAlignment="1"/>
    <xf numFmtId="0" fontId="12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44" fontId="12" fillId="2" borderId="3" xfId="2" applyFont="1" applyFill="1" applyBorder="1" applyAlignment="1">
      <alignment horizontal="center"/>
    </xf>
    <xf numFmtId="44" fontId="7" fillId="2" borderId="6" xfId="2" applyFont="1" applyFill="1" applyBorder="1" applyAlignment="1"/>
    <xf numFmtId="164" fontId="7" fillId="2" borderId="8" xfId="1" applyNumberFormat="1" applyFont="1" applyFill="1" applyBorder="1" applyAlignment="1"/>
    <xf numFmtId="164" fontId="7" fillId="2" borderId="8" xfId="1" applyNumberFormat="1" applyFont="1" applyFill="1" applyBorder="1"/>
    <xf numFmtId="44" fontId="7" fillId="2" borderId="9" xfId="2" applyFont="1" applyFill="1" applyBorder="1" applyAlignment="1"/>
    <xf numFmtId="0" fontId="11" fillId="2" borderId="29" xfId="0" applyFont="1" applyFill="1" applyBorder="1"/>
    <xf numFmtId="0" fontId="11" fillId="2" borderId="14" xfId="0" applyFont="1" applyFill="1" applyBorder="1"/>
    <xf numFmtId="0" fontId="7" fillId="2" borderId="14" xfId="0" applyFont="1" applyFill="1" applyBorder="1" applyAlignment="1">
      <alignment horizontal="right"/>
    </xf>
    <xf numFmtId="164" fontId="7" fillId="2" borderId="14" xfId="1" applyNumberFormat="1" applyFont="1" applyFill="1" applyBorder="1"/>
    <xf numFmtId="0" fontId="7" fillId="2" borderId="30" xfId="0" applyFont="1" applyFill="1" applyBorder="1"/>
    <xf numFmtId="0" fontId="10" fillId="2" borderId="24" xfId="0" applyFont="1" applyFill="1" applyBorder="1"/>
    <xf numFmtId="0" fontId="7" fillId="2" borderId="25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7" fillId="2" borderId="32" xfId="0" applyFont="1" applyFill="1" applyBorder="1" applyAlignment="1">
      <alignment horizontal="right"/>
    </xf>
    <xf numFmtId="164" fontId="7" fillId="2" borderId="32" xfId="1" applyNumberFormat="1" applyFont="1" applyFill="1" applyBorder="1" applyAlignment="1">
      <alignment horizontal="right"/>
    </xf>
    <xf numFmtId="164" fontId="7" fillId="2" borderId="32" xfId="1" applyNumberFormat="1" applyFont="1" applyFill="1" applyBorder="1" applyAlignment="1"/>
    <xf numFmtId="164" fontId="7" fillId="2" borderId="32" xfId="1" applyNumberFormat="1" applyFont="1" applyFill="1" applyBorder="1"/>
    <xf numFmtId="0" fontId="7" fillId="2" borderId="33" xfId="0" applyFont="1" applyFill="1" applyBorder="1"/>
    <xf numFmtId="164" fontId="18" fillId="2" borderId="11" xfId="1" applyNumberFormat="1" applyFont="1" applyFill="1" applyBorder="1" applyAlignment="1">
      <alignment horizontal="right"/>
    </xf>
    <xf numFmtId="0" fontId="11" fillId="2" borderId="34" xfId="0" applyFont="1" applyFill="1" applyBorder="1"/>
    <xf numFmtId="0" fontId="11" fillId="2" borderId="35" xfId="0" applyFont="1" applyFill="1" applyBorder="1"/>
    <xf numFmtId="0" fontId="7" fillId="2" borderId="35" xfId="0" applyFont="1" applyFill="1" applyBorder="1" applyAlignment="1">
      <alignment horizontal="right"/>
    </xf>
    <xf numFmtId="164" fontId="7" fillId="2" borderId="35" xfId="1" applyNumberFormat="1" applyFont="1" applyFill="1" applyBorder="1" applyAlignment="1">
      <alignment horizontal="right"/>
    </xf>
    <xf numFmtId="164" fontId="7" fillId="2" borderId="35" xfId="1" applyNumberFormat="1" applyFont="1" applyFill="1" applyBorder="1" applyAlignment="1"/>
    <xf numFmtId="164" fontId="7" fillId="2" borderId="35" xfId="1" applyNumberFormat="1" applyFont="1" applyFill="1" applyBorder="1"/>
    <xf numFmtId="0" fontId="7" fillId="2" borderId="36" xfId="0" applyFont="1" applyFill="1" applyBorder="1"/>
    <xf numFmtId="0" fontId="10" fillId="2" borderId="37" xfId="0" applyFont="1" applyFill="1" applyBorder="1"/>
    <xf numFmtId="0" fontId="7" fillId="2" borderId="38" xfId="0" applyFont="1" applyFill="1" applyBorder="1"/>
    <xf numFmtId="0" fontId="10" fillId="2" borderId="39" xfId="0" applyFont="1" applyFill="1" applyBorder="1"/>
    <xf numFmtId="0" fontId="10" fillId="2" borderId="40" xfId="0" applyFont="1" applyFill="1" applyBorder="1"/>
    <xf numFmtId="0" fontId="7" fillId="2" borderId="40" xfId="0" applyFont="1" applyFill="1" applyBorder="1" applyAlignment="1">
      <alignment horizontal="right"/>
    </xf>
    <xf numFmtId="164" fontId="7" fillId="2" borderId="40" xfId="1" applyNumberFormat="1" applyFont="1" applyFill="1" applyBorder="1" applyAlignment="1">
      <alignment horizontal="right"/>
    </xf>
    <xf numFmtId="164" fontId="7" fillId="2" borderId="40" xfId="1" applyNumberFormat="1" applyFont="1" applyFill="1" applyBorder="1" applyAlignment="1"/>
    <xf numFmtId="164" fontId="7" fillId="2" borderId="40" xfId="1" applyNumberFormat="1" applyFont="1" applyFill="1" applyBorder="1"/>
    <xf numFmtId="0" fontId="7" fillId="2" borderId="41" xfId="0" applyFont="1" applyFill="1" applyBorder="1"/>
    <xf numFmtId="164" fontId="18" fillId="2" borderId="5" xfId="1" applyNumberFormat="1" applyFont="1" applyFill="1" applyBorder="1" applyAlignment="1">
      <alignment horizontal="right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</cellXfs>
  <cellStyles count="189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Normal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190499</xdr:rowOff>
    </xdr:from>
    <xdr:to>
      <xdr:col>10</xdr:col>
      <xdr:colOff>276036</xdr:colOff>
      <xdr:row>42</xdr:row>
      <xdr:rowOff>104006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499"/>
          <a:ext cx="6067236" cy="7914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9525</xdr:rowOff>
        </xdr:from>
        <xdr:to>
          <xdr:col>12</xdr:col>
          <xdr:colOff>581025</xdr:colOff>
          <xdr:row>49</xdr:row>
          <xdr:rowOff>104775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2F2F2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552572</xdr:colOff>
      <xdr:row>0</xdr:row>
      <xdr:rowOff>171146</xdr:rowOff>
    </xdr:from>
    <xdr:to>
      <xdr:col>9</xdr:col>
      <xdr:colOff>282088</xdr:colOff>
      <xdr:row>2</xdr:row>
      <xdr:rowOff>161812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00" b="15393"/>
        <a:stretch/>
      </xdr:blipFill>
      <xdr:spPr>
        <a:xfrm>
          <a:off x="6783510" y="171146"/>
          <a:ext cx="896328" cy="5066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552572</xdr:colOff>
      <xdr:row>0</xdr:row>
      <xdr:rowOff>171146</xdr:rowOff>
    </xdr:from>
    <xdr:to>
      <xdr:col>9</xdr:col>
      <xdr:colOff>234462</xdr:colOff>
      <xdr:row>2</xdr:row>
      <xdr:rowOff>161812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00" b="15393"/>
        <a:stretch/>
      </xdr:blipFill>
      <xdr:spPr>
        <a:xfrm>
          <a:off x="6467597" y="171146"/>
          <a:ext cx="891566" cy="505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85546875" defaultRowHeight="15" x14ac:dyDescent="0.25"/>
  <sheetData/>
  <pageMargins left="0.25" right="0.25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6"/>
  <sheetViews>
    <sheetView workbookViewId="0">
      <selection activeCell="A2" sqref="A2"/>
    </sheetView>
  </sheetViews>
  <sheetFormatPr defaultColWidth="8.85546875" defaultRowHeight="15" x14ac:dyDescent="0.25"/>
  <cols>
    <col min="1" max="1" width="4.7109375" customWidth="1"/>
    <col min="14" max="14" width="6" customWidth="1"/>
  </cols>
  <sheetData>
    <row r="2" spans="2:13" ht="15.75" x14ac:dyDescent="0.25">
      <c r="B2" s="213" t="s">
        <v>170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6" spans="2:13" x14ac:dyDescent="0.25">
      <c r="B6" s="214" t="s">
        <v>169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</sheetData>
  <mergeCells count="2">
    <mergeCell ref="B2:M2"/>
    <mergeCell ref="B6:M6"/>
  </mergeCells>
  <pageMargins left="0.7" right="0.7" top="0.75" bottom="0.75" header="0.3" footer="0.3"/>
  <pageSetup orientation="landscape"/>
  <drawing r:id="rId1"/>
  <legacyDrawing r:id="rId2"/>
  <oleObjects>
    <mc:AlternateContent xmlns:mc="http://schemas.openxmlformats.org/markup-compatibility/2006">
      <mc:Choice Requires="x14">
        <oleObject progId="Document" shapeId="3074" r:id="rId3">
          <objectPr defaultSize="0" r:id="rId4">
            <anchor moveWithCells="1">
              <from>
                <xdr:col>1</xdr:col>
                <xdr:colOff>9525</xdr:colOff>
                <xdr:row>6</xdr:row>
                <xdr:rowOff>9525</xdr:rowOff>
              </from>
              <to>
                <xdr:col>12</xdr:col>
                <xdr:colOff>581025</xdr:colOff>
                <xdr:row>49</xdr:row>
                <xdr:rowOff>104775</xdr:rowOff>
              </to>
            </anchor>
          </objectPr>
        </oleObject>
      </mc:Choice>
      <mc:Fallback>
        <oleObject progId="Document" shapeId="3074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7"/>
  <sheetViews>
    <sheetView tabSelected="1" topLeftCell="A81" zoomScale="120" zoomScaleNormal="120" zoomScalePageLayoutView="120" workbookViewId="0">
      <selection activeCell="E92" sqref="E92"/>
    </sheetView>
  </sheetViews>
  <sheetFormatPr defaultColWidth="8.85546875" defaultRowHeight="14.1" customHeight="1" x14ac:dyDescent="0.2"/>
  <cols>
    <col min="1" max="1" width="3.7109375" style="12" customWidth="1"/>
    <col min="2" max="2" width="45" style="12" customWidth="1"/>
    <col min="3" max="3" width="8.85546875" style="12" customWidth="1"/>
    <col min="4" max="4" width="7.7109375" style="12" customWidth="1"/>
    <col min="5" max="5" width="9.140625" style="15" customWidth="1"/>
    <col min="6" max="6" width="4.7109375" style="153" customWidth="1"/>
    <col min="7" max="7" width="9.5703125" style="12" customWidth="1"/>
    <col min="8" max="8" width="9.85546875" style="12" customWidth="1"/>
    <col min="9" max="9" width="7.5703125" style="12" customWidth="1"/>
    <col min="10" max="10" width="9.7109375" style="12" customWidth="1"/>
    <col min="11" max="11" width="11" style="153" bestFit="1" customWidth="1"/>
    <col min="12" max="12" width="6.7109375" style="12" customWidth="1"/>
    <col min="13" max="16384" width="8.85546875" style="12"/>
  </cols>
  <sheetData>
    <row r="1" spans="1:12" ht="27" customHeight="1" x14ac:dyDescent="0.5">
      <c r="A1" s="75" t="s">
        <v>31</v>
      </c>
      <c r="E1" s="14"/>
      <c r="F1" s="166"/>
      <c r="G1" s="15"/>
      <c r="L1" s="16"/>
    </row>
    <row r="2" spans="1:12" ht="14.1" customHeight="1" thickBot="1" x14ac:dyDescent="0.35">
      <c r="A2" s="17"/>
      <c r="B2" s="18"/>
      <c r="C2" s="18"/>
      <c r="D2" s="13"/>
      <c r="E2" s="14"/>
      <c r="F2" s="166"/>
      <c r="G2" s="15"/>
      <c r="J2" s="20"/>
      <c r="K2" s="154"/>
      <c r="L2" s="16"/>
    </row>
    <row r="3" spans="1:12" ht="14.1" customHeight="1" thickTop="1" x14ac:dyDescent="0.2">
      <c r="A3" s="181" t="s">
        <v>46</v>
      </c>
      <c r="B3" s="182"/>
      <c r="C3" s="183"/>
      <c r="D3" s="56"/>
      <c r="E3" s="169"/>
      <c r="F3" s="184"/>
      <c r="G3" s="185"/>
      <c r="H3" s="15"/>
      <c r="I3" s="14"/>
      <c r="J3" s="20"/>
      <c r="K3" s="154"/>
      <c r="L3" s="16"/>
    </row>
    <row r="4" spans="1:12" ht="14.1" customHeight="1" x14ac:dyDescent="0.2">
      <c r="A4" s="186" t="s">
        <v>54</v>
      </c>
      <c r="B4" s="147"/>
      <c r="C4" s="13"/>
      <c r="D4" s="14"/>
      <c r="E4" s="166"/>
      <c r="F4" s="15"/>
      <c r="G4" s="187"/>
      <c r="H4" s="15"/>
      <c r="I4" s="151" t="s">
        <v>32</v>
      </c>
      <c r="K4" s="151"/>
      <c r="L4" s="151"/>
    </row>
    <row r="5" spans="1:12" ht="14.1" customHeight="1" x14ac:dyDescent="0.2">
      <c r="A5" s="186" t="s">
        <v>281</v>
      </c>
      <c r="B5" s="147"/>
      <c r="C5" s="13"/>
      <c r="D5" s="14"/>
      <c r="E5" s="166"/>
      <c r="F5" s="15"/>
      <c r="G5" s="187"/>
      <c r="H5" s="15"/>
      <c r="I5" s="165" t="s">
        <v>36</v>
      </c>
      <c r="K5" s="149"/>
      <c r="L5" s="149"/>
    </row>
    <row r="6" spans="1:12" ht="14.1" customHeight="1" thickBot="1" x14ac:dyDescent="0.25">
      <c r="A6" s="188" t="s">
        <v>55</v>
      </c>
      <c r="B6" s="189"/>
      <c r="C6" s="190"/>
      <c r="D6" s="191"/>
      <c r="E6" s="192"/>
      <c r="F6" s="193"/>
      <c r="G6" s="194"/>
      <c r="H6" s="15"/>
      <c r="I6" s="150" t="s">
        <v>37</v>
      </c>
      <c r="K6" s="150"/>
      <c r="L6" s="150"/>
    </row>
    <row r="7" spans="1:12" ht="14.1" customHeight="1" thickTop="1" x14ac:dyDescent="0.3">
      <c r="A7" s="22"/>
      <c r="B7" s="18"/>
      <c r="C7" s="18"/>
      <c r="D7" s="13" t="s">
        <v>38</v>
      </c>
      <c r="E7" s="14"/>
      <c r="F7" s="166"/>
      <c r="G7" s="15"/>
    </row>
    <row r="8" spans="1:12" ht="14.1" customHeight="1" thickBot="1" x14ac:dyDescent="0.25">
      <c r="A8" s="22"/>
      <c r="B8" s="12" t="s">
        <v>35</v>
      </c>
      <c r="D8" s="13"/>
      <c r="E8" s="14"/>
      <c r="F8" s="166"/>
      <c r="G8" s="15"/>
      <c r="J8" s="20"/>
      <c r="K8" s="154"/>
      <c r="L8" s="16"/>
    </row>
    <row r="9" spans="1:12" s="79" customFormat="1" ht="14.1" customHeight="1" thickTop="1" thickBot="1" x14ac:dyDescent="0.25">
      <c r="A9" s="77" t="s">
        <v>6</v>
      </c>
      <c r="B9" s="81" t="s">
        <v>0</v>
      </c>
      <c r="C9" s="78" t="s">
        <v>269</v>
      </c>
      <c r="D9" s="78" t="s">
        <v>3</v>
      </c>
      <c r="E9" s="76" t="s">
        <v>2</v>
      </c>
      <c r="F9" s="76" t="s">
        <v>279</v>
      </c>
      <c r="G9" s="76" t="s">
        <v>7</v>
      </c>
      <c r="H9" s="76" t="s">
        <v>30</v>
      </c>
      <c r="I9" s="76" t="s">
        <v>280</v>
      </c>
      <c r="J9" s="152" t="s">
        <v>4</v>
      </c>
      <c r="K9" s="176" t="s">
        <v>5</v>
      </c>
      <c r="L9" s="172" t="s">
        <v>45</v>
      </c>
    </row>
    <row r="10" spans="1:12" ht="14.1" customHeight="1" thickBot="1" x14ac:dyDescent="0.3">
      <c r="A10" s="35">
        <v>1</v>
      </c>
      <c r="B10" s="36" t="s">
        <v>299</v>
      </c>
      <c r="C10" s="164" t="s">
        <v>189</v>
      </c>
      <c r="D10" s="37">
        <v>222</v>
      </c>
      <c r="E10" s="38">
        <v>71040</v>
      </c>
      <c r="F10" s="167">
        <v>3</v>
      </c>
      <c r="G10" s="38">
        <f t="shared" ref="G10:G20" si="0">SUM(F10*D10)</f>
        <v>666</v>
      </c>
      <c r="H10" s="38">
        <f t="shared" ref="H10:H16" si="1">SUM(F10*E10)</f>
        <v>213120</v>
      </c>
      <c r="I10" s="39">
        <v>25</v>
      </c>
      <c r="J10" s="40">
        <v>44.43</v>
      </c>
      <c r="K10" s="177">
        <f t="shared" ref="K10:K44" si="2">SUM(F10*J10)</f>
        <v>133.29</v>
      </c>
      <c r="L10" s="173" t="s">
        <v>42</v>
      </c>
    </row>
    <row r="11" spans="1:12" ht="14.1" customHeight="1" thickBot="1" x14ac:dyDescent="0.3">
      <c r="A11" s="35">
        <v>2</v>
      </c>
      <c r="B11" s="36" t="s">
        <v>298</v>
      </c>
      <c r="C11" s="164" t="s">
        <v>190</v>
      </c>
      <c r="D11" s="37">
        <v>170</v>
      </c>
      <c r="E11" s="38">
        <v>68850</v>
      </c>
      <c r="F11" s="167">
        <v>4</v>
      </c>
      <c r="G11" s="38">
        <f t="shared" si="0"/>
        <v>680</v>
      </c>
      <c r="H11" s="38">
        <f t="shared" si="1"/>
        <v>275400</v>
      </c>
      <c r="I11" s="39">
        <v>30</v>
      </c>
      <c r="J11" s="40">
        <v>43.06</v>
      </c>
      <c r="K11" s="177">
        <f t="shared" si="2"/>
        <v>172.24</v>
      </c>
      <c r="L11" s="173" t="s">
        <v>42</v>
      </c>
    </row>
    <row r="12" spans="1:12" ht="14.1" customHeight="1" thickBot="1" x14ac:dyDescent="0.3">
      <c r="A12" s="35">
        <v>3</v>
      </c>
      <c r="B12" s="36" t="s">
        <v>297</v>
      </c>
      <c r="C12" s="164" t="s">
        <v>191</v>
      </c>
      <c r="D12" s="37">
        <v>207</v>
      </c>
      <c r="E12" s="38">
        <v>67689</v>
      </c>
      <c r="F12" s="167">
        <v>2</v>
      </c>
      <c r="G12" s="38">
        <f t="shared" si="0"/>
        <v>414</v>
      </c>
      <c r="H12" s="38">
        <f t="shared" si="1"/>
        <v>135378</v>
      </c>
      <c r="I12" s="39">
        <v>25</v>
      </c>
      <c r="J12" s="40">
        <v>76.06</v>
      </c>
      <c r="K12" s="177">
        <f t="shared" si="2"/>
        <v>152.12</v>
      </c>
      <c r="L12" s="173" t="s">
        <v>42</v>
      </c>
    </row>
    <row r="13" spans="1:12" ht="14.1" customHeight="1" thickBot="1" x14ac:dyDescent="0.3">
      <c r="A13" s="44">
        <v>4</v>
      </c>
      <c r="B13" s="45" t="s">
        <v>296</v>
      </c>
      <c r="C13" s="164" t="s">
        <v>238</v>
      </c>
      <c r="D13" s="46">
        <v>247</v>
      </c>
      <c r="E13" s="47">
        <v>75829</v>
      </c>
      <c r="F13" s="168">
        <v>0</v>
      </c>
      <c r="G13" s="38">
        <f>SUM(F13*D13)</f>
        <v>0</v>
      </c>
      <c r="H13" s="38">
        <f t="shared" si="1"/>
        <v>0</v>
      </c>
      <c r="I13" s="47">
        <v>25</v>
      </c>
      <c r="J13" s="48">
        <v>67.930000000000007</v>
      </c>
      <c r="K13" s="177">
        <f>SUM(F13*J13)</f>
        <v>0</v>
      </c>
      <c r="L13" s="174" t="s">
        <v>42</v>
      </c>
    </row>
    <row r="14" spans="1:12" ht="14.1" customHeight="1" thickBot="1" x14ac:dyDescent="0.3">
      <c r="A14" s="35">
        <v>5</v>
      </c>
      <c r="B14" s="45" t="s">
        <v>295</v>
      </c>
      <c r="C14" s="164" t="s">
        <v>239</v>
      </c>
      <c r="D14" s="46">
        <v>312</v>
      </c>
      <c r="E14" s="47">
        <v>64584</v>
      </c>
      <c r="F14" s="168">
        <v>1</v>
      </c>
      <c r="G14" s="38">
        <f>SUM(F14*D14)</f>
        <v>312</v>
      </c>
      <c r="H14" s="38">
        <f t="shared" si="1"/>
        <v>64584</v>
      </c>
      <c r="I14" s="47">
        <v>25</v>
      </c>
      <c r="J14" s="48">
        <v>61.07</v>
      </c>
      <c r="K14" s="177">
        <f>SUM(F14*J14)</f>
        <v>61.07</v>
      </c>
      <c r="L14" s="174" t="s">
        <v>42</v>
      </c>
    </row>
    <row r="15" spans="1:12" ht="14.1" customHeight="1" thickBot="1" x14ac:dyDescent="0.3">
      <c r="A15" s="35">
        <v>6</v>
      </c>
      <c r="B15" s="45" t="s">
        <v>294</v>
      </c>
      <c r="C15" s="164" t="s">
        <v>240</v>
      </c>
      <c r="D15" s="46">
        <v>310</v>
      </c>
      <c r="E15" s="47">
        <v>64790</v>
      </c>
      <c r="F15" s="168">
        <v>1</v>
      </c>
      <c r="G15" s="38">
        <f>SUM(F15*D15)</f>
        <v>310</v>
      </c>
      <c r="H15" s="38">
        <f t="shared" si="1"/>
        <v>64790</v>
      </c>
      <c r="I15" s="47">
        <v>25</v>
      </c>
      <c r="J15" s="48">
        <v>82.05</v>
      </c>
      <c r="K15" s="177">
        <f>SUM(F15*J15)</f>
        <v>82.05</v>
      </c>
      <c r="L15" s="174" t="s">
        <v>42</v>
      </c>
    </row>
    <row r="16" spans="1:12" ht="14.1" customHeight="1" thickBot="1" x14ac:dyDescent="0.3">
      <c r="A16" s="35">
        <v>7</v>
      </c>
      <c r="B16" s="45" t="s">
        <v>260</v>
      </c>
      <c r="C16" s="164" t="s">
        <v>241</v>
      </c>
      <c r="D16" s="46">
        <v>313</v>
      </c>
      <c r="E16" s="47">
        <v>75120</v>
      </c>
      <c r="F16" s="168">
        <v>0</v>
      </c>
      <c r="G16" s="38">
        <f>SUM(F16*D16)</f>
        <v>0</v>
      </c>
      <c r="H16" s="38">
        <f t="shared" si="1"/>
        <v>0</v>
      </c>
      <c r="I16" s="47">
        <v>20</v>
      </c>
      <c r="J16" s="48">
        <v>317.58999999999997</v>
      </c>
      <c r="K16" s="177">
        <f>SUM(F16*J16)</f>
        <v>0</v>
      </c>
      <c r="L16" s="174" t="s">
        <v>42</v>
      </c>
    </row>
    <row r="17" spans="1:12" ht="14.1" customHeight="1" thickBot="1" x14ac:dyDescent="0.3">
      <c r="A17" s="44">
        <v>8</v>
      </c>
      <c r="B17" s="36" t="s">
        <v>18</v>
      </c>
      <c r="C17" s="164" t="s">
        <v>192</v>
      </c>
      <c r="D17" s="37">
        <v>1446</v>
      </c>
      <c r="E17" s="38">
        <v>0</v>
      </c>
      <c r="F17" s="167">
        <v>2</v>
      </c>
      <c r="G17" s="38">
        <f t="shared" si="0"/>
        <v>2892</v>
      </c>
      <c r="H17" s="38">
        <f t="shared" ref="H17:H19" si="3">SUM(F17*E17)</f>
        <v>0</v>
      </c>
      <c r="I17" s="39">
        <v>25</v>
      </c>
      <c r="J17" s="40">
        <v>36.58</v>
      </c>
      <c r="K17" s="177">
        <f t="shared" si="2"/>
        <v>73.16</v>
      </c>
      <c r="L17" s="173" t="s">
        <v>42</v>
      </c>
    </row>
    <row r="18" spans="1:12" ht="14.1" customHeight="1" thickBot="1" x14ac:dyDescent="0.3">
      <c r="A18" s="35">
        <v>9</v>
      </c>
      <c r="B18" s="36" t="s">
        <v>19</v>
      </c>
      <c r="C18" s="164" t="s">
        <v>193</v>
      </c>
      <c r="D18" s="37">
        <v>1446</v>
      </c>
      <c r="E18" s="38">
        <v>0</v>
      </c>
      <c r="F18" s="167">
        <v>1</v>
      </c>
      <c r="G18" s="38">
        <f t="shared" si="0"/>
        <v>1446</v>
      </c>
      <c r="H18" s="38">
        <f t="shared" si="3"/>
        <v>0</v>
      </c>
      <c r="I18" s="39">
        <v>25</v>
      </c>
      <c r="J18" s="40">
        <v>30.25</v>
      </c>
      <c r="K18" s="177">
        <f t="shared" si="2"/>
        <v>30.25</v>
      </c>
      <c r="L18" s="173" t="s">
        <v>42</v>
      </c>
    </row>
    <row r="19" spans="1:12" ht="14.1" customHeight="1" thickBot="1" x14ac:dyDescent="0.3">
      <c r="A19" s="35">
        <v>10</v>
      </c>
      <c r="B19" s="36" t="s">
        <v>188</v>
      </c>
      <c r="C19" s="164" t="s">
        <v>194</v>
      </c>
      <c r="D19" s="37">
        <v>56</v>
      </c>
      <c r="E19" s="38">
        <v>4760</v>
      </c>
      <c r="F19" s="167">
        <v>0</v>
      </c>
      <c r="G19" s="38">
        <f t="shared" si="0"/>
        <v>0</v>
      </c>
      <c r="H19" s="38">
        <f t="shared" si="3"/>
        <v>0</v>
      </c>
      <c r="I19" s="39">
        <v>20</v>
      </c>
      <c r="J19" s="40">
        <v>54.95</v>
      </c>
      <c r="K19" s="177">
        <f t="shared" si="2"/>
        <v>0</v>
      </c>
      <c r="L19" s="173" t="s">
        <v>42</v>
      </c>
    </row>
    <row r="20" spans="1:12" ht="14.1" customHeight="1" thickBot="1" x14ac:dyDescent="0.3">
      <c r="A20" s="35">
        <v>11</v>
      </c>
      <c r="B20" s="36" t="s">
        <v>265</v>
      </c>
      <c r="C20" s="164" t="s">
        <v>195</v>
      </c>
      <c r="D20" s="37">
        <v>450</v>
      </c>
      <c r="E20" s="38">
        <v>39150</v>
      </c>
      <c r="F20" s="167">
        <v>1</v>
      </c>
      <c r="G20" s="38">
        <f t="shared" si="0"/>
        <v>450</v>
      </c>
      <c r="H20" s="38">
        <f>SUM(F20*E20)</f>
        <v>39150</v>
      </c>
      <c r="I20" s="39">
        <v>20</v>
      </c>
      <c r="J20" s="40">
        <v>293.39999999999998</v>
      </c>
      <c r="K20" s="177">
        <f t="shared" si="2"/>
        <v>293.39999999999998</v>
      </c>
      <c r="L20" s="173" t="s">
        <v>42</v>
      </c>
    </row>
    <row r="21" spans="1:12" ht="14.1" customHeight="1" thickBot="1" x14ac:dyDescent="0.3">
      <c r="A21" s="44">
        <v>12</v>
      </c>
      <c r="B21" s="36" t="s">
        <v>9</v>
      </c>
      <c r="C21" s="164" t="s">
        <v>200</v>
      </c>
      <c r="D21" s="37">
        <v>255</v>
      </c>
      <c r="E21" s="39">
        <v>2295</v>
      </c>
      <c r="F21" s="167">
        <v>1</v>
      </c>
      <c r="G21" s="38">
        <f t="shared" ref="G21:G67" si="4">SUM(F21*D21)</f>
        <v>255</v>
      </c>
      <c r="H21" s="38">
        <v>0</v>
      </c>
      <c r="I21" s="39">
        <v>20</v>
      </c>
      <c r="J21" s="40">
        <v>14.39</v>
      </c>
      <c r="K21" s="177">
        <f t="shared" si="2"/>
        <v>14.39</v>
      </c>
      <c r="L21" s="173" t="s">
        <v>42</v>
      </c>
    </row>
    <row r="22" spans="1:12" ht="14.1" customHeight="1" thickBot="1" x14ac:dyDescent="0.3">
      <c r="A22" s="35">
        <v>13</v>
      </c>
      <c r="B22" s="36" t="s">
        <v>183</v>
      </c>
      <c r="C22" s="164" t="s">
        <v>196</v>
      </c>
      <c r="D22" s="37">
        <v>454</v>
      </c>
      <c r="E22" s="39">
        <v>0</v>
      </c>
      <c r="F22" s="167">
        <v>1</v>
      </c>
      <c r="G22" s="38">
        <f t="shared" si="4"/>
        <v>454</v>
      </c>
      <c r="H22" s="38">
        <v>0</v>
      </c>
      <c r="I22" s="39">
        <v>20</v>
      </c>
      <c r="J22" s="40">
        <v>10.7</v>
      </c>
      <c r="K22" s="177">
        <f t="shared" si="2"/>
        <v>10.7</v>
      </c>
      <c r="L22" s="173" t="s">
        <v>42</v>
      </c>
    </row>
    <row r="23" spans="1:12" ht="14.1" customHeight="1" thickBot="1" x14ac:dyDescent="0.3">
      <c r="A23" s="35">
        <v>14</v>
      </c>
      <c r="B23" s="36" t="s">
        <v>293</v>
      </c>
      <c r="C23" s="164" t="s">
        <v>197</v>
      </c>
      <c r="D23" s="37">
        <v>3780</v>
      </c>
      <c r="E23" s="39">
        <v>0</v>
      </c>
      <c r="F23" s="167">
        <v>2</v>
      </c>
      <c r="G23" s="38">
        <f t="shared" si="4"/>
        <v>7560</v>
      </c>
      <c r="H23" s="38">
        <v>0</v>
      </c>
      <c r="I23" s="39">
        <v>20</v>
      </c>
      <c r="J23" s="40">
        <v>30.75</v>
      </c>
      <c r="K23" s="177">
        <f t="shared" si="2"/>
        <v>61.5</v>
      </c>
      <c r="L23" s="173" t="s">
        <v>42</v>
      </c>
    </row>
    <row r="24" spans="1:12" ht="14.1" customHeight="1" thickBot="1" x14ac:dyDescent="0.3">
      <c r="A24" s="35">
        <v>15</v>
      </c>
      <c r="B24" s="36" t="s">
        <v>10</v>
      </c>
      <c r="C24" s="164" t="s">
        <v>198</v>
      </c>
      <c r="D24" s="37">
        <v>227</v>
      </c>
      <c r="E24" s="39">
        <v>1135</v>
      </c>
      <c r="F24" s="167">
        <v>1</v>
      </c>
      <c r="G24" s="38">
        <f t="shared" si="4"/>
        <v>227</v>
      </c>
      <c r="H24" s="38">
        <v>1135</v>
      </c>
      <c r="I24" s="39">
        <v>20</v>
      </c>
      <c r="J24" s="40">
        <v>14.84</v>
      </c>
      <c r="K24" s="177">
        <f t="shared" si="2"/>
        <v>14.84</v>
      </c>
      <c r="L24" s="173" t="s">
        <v>42</v>
      </c>
    </row>
    <row r="25" spans="1:12" ht="14.1" customHeight="1" thickBot="1" x14ac:dyDescent="0.3">
      <c r="A25" s="44">
        <v>16</v>
      </c>
      <c r="B25" s="36" t="s">
        <v>187</v>
      </c>
      <c r="C25" s="164" t="s">
        <v>199</v>
      </c>
      <c r="D25" s="37">
        <v>156</v>
      </c>
      <c r="E25" s="39">
        <v>1560</v>
      </c>
      <c r="F25" s="167">
        <v>1</v>
      </c>
      <c r="G25" s="38">
        <f t="shared" si="4"/>
        <v>156</v>
      </c>
      <c r="H25" s="38">
        <v>1560</v>
      </c>
      <c r="I25" s="39">
        <v>25</v>
      </c>
      <c r="J25" s="40">
        <v>10.56</v>
      </c>
      <c r="K25" s="177">
        <f t="shared" si="2"/>
        <v>10.56</v>
      </c>
      <c r="L25" s="173" t="s">
        <v>42</v>
      </c>
    </row>
    <row r="26" spans="1:12" ht="14.1" customHeight="1" thickBot="1" x14ac:dyDescent="0.3">
      <c r="A26" s="35">
        <v>17</v>
      </c>
      <c r="B26" s="36" t="s">
        <v>292</v>
      </c>
      <c r="C26" s="164" t="s">
        <v>201</v>
      </c>
      <c r="D26" s="37">
        <v>284</v>
      </c>
      <c r="E26" s="39">
        <v>59924</v>
      </c>
      <c r="F26" s="167">
        <v>2</v>
      </c>
      <c r="G26" s="38">
        <f t="shared" si="4"/>
        <v>568</v>
      </c>
      <c r="H26" s="38">
        <f t="shared" ref="H26:H67" si="5">SUM(F26*E26)</f>
        <v>119848</v>
      </c>
      <c r="I26" s="39">
        <v>20</v>
      </c>
      <c r="J26" s="40">
        <v>67.150000000000006</v>
      </c>
      <c r="K26" s="177">
        <f t="shared" si="2"/>
        <v>134.30000000000001</v>
      </c>
      <c r="L26" s="173" t="s">
        <v>42</v>
      </c>
    </row>
    <row r="27" spans="1:12" ht="14.1" customHeight="1" thickBot="1" x14ac:dyDescent="0.3">
      <c r="A27" s="35">
        <v>18</v>
      </c>
      <c r="B27" s="36" t="s">
        <v>291</v>
      </c>
      <c r="C27" s="164" t="s">
        <v>202</v>
      </c>
      <c r="D27" s="37">
        <v>211</v>
      </c>
      <c r="E27" s="39">
        <v>42622</v>
      </c>
      <c r="F27" s="167">
        <v>3</v>
      </c>
      <c r="G27" s="38">
        <f t="shared" si="4"/>
        <v>633</v>
      </c>
      <c r="H27" s="38">
        <f t="shared" si="5"/>
        <v>127866</v>
      </c>
      <c r="I27" s="39">
        <v>20</v>
      </c>
      <c r="J27" s="40">
        <v>50.91</v>
      </c>
      <c r="K27" s="177">
        <f t="shared" si="2"/>
        <v>152.72999999999999</v>
      </c>
      <c r="L27" s="173" t="s">
        <v>42</v>
      </c>
    </row>
    <row r="28" spans="1:12" ht="14.1" customHeight="1" thickBot="1" x14ac:dyDescent="0.3">
      <c r="A28" s="35">
        <v>19</v>
      </c>
      <c r="B28" s="36" t="s">
        <v>290</v>
      </c>
      <c r="C28" s="164" t="s">
        <v>203</v>
      </c>
      <c r="D28" s="37">
        <v>220</v>
      </c>
      <c r="E28" s="39">
        <v>30800</v>
      </c>
      <c r="F28" s="167">
        <v>0</v>
      </c>
      <c r="G28" s="38">
        <f t="shared" si="4"/>
        <v>0</v>
      </c>
      <c r="H28" s="38">
        <f t="shared" si="5"/>
        <v>0</v>
      </c>
      <c r="I28" s="39">
        <v>20</v>
      </c>
      <c r="J28" s="40">
        <v>30.17</v>
      </c>
      <c r="K28" s="177">
        <f t="shared" si="2"/>
        <v>0</v>
      </c>
      <c r="L28" s="173" t="s">
        <v>42</v>
      </c>
    </row>
    <row r="29" spans="1:12" ht="14.1" customHeight="1" thickBot="1" x14ac:dyDescent="0.3">
      <c r="A29" s="44">
        <v>20</v>
      </c>
      <c r="B29" s="36" t="s">
        <v>289</v>
      </c>
      <c r="C29" s="164" t="s">
        <v>204</v>
      </c>
      <c r="D29" s="37">
        <v>266</v>
      </c>
      <c r="E29" s="39">
        <v>28196</v>
      </c>
      <c r="F29" s="167">
        <v>1</v>
      </c>
      <c r="G29" s="38">
        <f t="shared" si="4"/>
        <v>266</v>
      </c>
      <c r="H29" s="38">
        <f t="shared" si="5"/>
        <v>28196</v>
      </c>
      <c r="I29" s="39">
        <v>20</v>
      </c>
      <c r="J29" s="40">
        <v>44.08</v>
      </c>
      <c r="K29" s="177">
        <f t="shared" si="2"/>
        <v>44.08</v>
      </c>
      <c r="L29" s="173" t="s">
        <v>42</v>
      </c>
    </row>
    <row r="30" spans="1:12" ht="14.1" customHeight="1" thickBot="1" x14ac:dyDescent="0.3">
      <c r="A30" s="35">
        <v>22</v>
      </c>
      <c r="B30" s="36" t="s">
        <v>288</v>
      </c>
      <c r="C30" s="164" t="s">
        <v>205</v>
      </c>
      <c r="D30" s="37">
        <v>709</v>
      </c>
      <c r="E30" s="39">
        <f>D30*76</f>
        <v>53884</v>
      </c>
      <c r="F30" s="167">
        <v>2</v>
      </c>
      <c r="G30" s="38">
        <f t="shared" si="4"/>
        <v>1418</v>
      </c>
      <c r="H30" s="38">
        <f t="shared" si="5"/>
        <v>107768</v>
      </c>
      <c r="I30" s="39">
        <v>20</v>
      </c>
      <c r="J30" s="40">
        <v>70.97</v>
      </c>
      <c r="K30" s="177">
        <f t="shared" si="2"/>
        <v>141.94</v>
      </c>
      <c r="L30" s="173" t="s">
        <v>42</v>
      </c>
    </row>
    <row r="31" spans="1:12" ht="14.1" customHeight="1" thickBot="1" x14ac:dyDescent="0.3">
      <c r="A31" s="35">
        <v>23</v>
      </c>
      <c r="B31" s="36" t="s">
        <v>287</v>
      </c>
      <c r="C31" s="164" t="s">
        <v>206</v>
      </c>
      <c r="D31" s="37">
        <v>160</v>
      </c>
      <c r="E31" s="39">
        <v>25120</v>
      </c>
      <c r="F31" s="167">
        <v>2</v>
      </c>
      <c r="G31" s="38">
        <f t="shared" si="4"/>
        <v>320</v>
      </c>
      <c r="H31" s="38">
        <f t="shared" si="5"/>
        <v>50240</v>
      </c>
      <c r="I31" s="39">
        <v>20</v>
      </c>
      <c r="J31" s="40">
        <v>46.46</v>
      </c>
      <c r="K31" s="177">
        <f t="shared" si="2"/>
        <v>92.92</v>
      </c>
      <c r="L31" s="173" t="s">
        <v>42</v>
      </c>
    </row>
    <row r="32" spans="1:12" ht="14.1" customHeight="1" thickBot="1" x14ac:dyDescent="0.3">
      <c r="A32" s="44">
        <v>24</v>
      </c>
      <c r="B32" s="36" t="s">
        <v>11</v>
      </c>
      <c r="C32" s="164" t="s">
        <v>207</v>
      </c>
      <c r="D32" s="37">
        <v>972</v>
      </c>
      <c r="E32" s="39">
        <v>62208</v>
      </c>
      <c r="F32" s="167">
        <v>1</v>
      </c>
      <c r="G32" s="38">
        <f t="shared" si="4"/>
        <v>972</v>
      </c>
      <c r="H32" s="38">
        <f t="shared" si="5"/>
        <v>62208</v>
      </c>
      <c r="I32" s="39">
        <v>35</v>
      </c>
      <c r="J32" s="40">
        <v>117.28</v>
      </c>
      <c r="K32" s="177">
        <f t="shared" si="2"/>
        <v>117.28</v>
      </c>
      <c r="L32" s="173" t="s">
        <v>42</v>
      </c>
    </row>
    <row r="33" spans="1:12" ht="14.1" customHeight="1" thickBot="1" x14ac:dyDescent="0.3">
      <c r="A33" s="35">
        <v>25</v>
      </c>
      <c r="B33" s="36" t="s">
        <v>286</v>
      </c>
      <c r="C33" s="164" t="s">
        <v>208</v>
      </c>
      <c r="D33" s="37">
        <v>5103</v>
      </c>
      <c r="E33" s="39">
        <v>76545</v>
      </c>
      <c r="F33" s="167">
        <v>1</v>
      </c>
      <c r="G33" s="38">
        <f t="shared" si="4"/>
        <v>5103</v>
      </c>
      <c r="H33" s="38">
        <f t="shared" si="5"/>
        <v>76545</v>
      </c>
      <c r="I33" s="39">
        <v>20</v>
      </c>
      <c r="J33" s="40">
        <v>43.59</v>
      </c>
      <c r="K33" s="177">
        <f t="shared" si="2"/>
        <v>43.59</v>
      </c>
      <c r="L33" s="173" t="s">
        <v>42</v>
      </c>
    </row>
    <row r="34" spans="1:12" ht="14.1" customHeight="1" thickBot="1" x14ac:dyDescent="0.3">
      <c r="A34" s="35">
        <v>26</v>
      </c>
      <c r="B34" s="36" t="s">
        <v>285</v>
      </c>
      <c r="C34" s="164" t="s">
        <v>209</v>
      </c>
      <c r="D34" s="37">
        <v>302</v>
      </c>
      <c r="E34" s="39">
        <v>67950</v>
      </c>
      <c r="F34" s="167">
        <v>1</v>
      </c>
      <c r="G34" s="38">
        <f t="shared" si="4"/>
        <v>302</v>
      </c>
      <c r="H34" s="38">
        <f t="shared" si="5"/>
        <v>67950</v>
      </c>
      <c r="I34" s="39">
        <v>12</v>
      </c>
      <c r="J34" s="40">
        <v>31.92</v>
      </c>
      <c r="K34" s="177">
        <f t="shared" si="2"/>
        <v>31.92</v>
      </c>
      <c r="L34" s="173" t="s">
        <v>42</v>
      </c>
    </row>
    <row r="35" spans="1:12" ht="14.1" customHeight="1" thickBot="1" x14ac:dyDescent="0.3">
      <c r="A35" s="35">
        <v>27</v>
      </c>
      <c r="B35" s="36" t="s">
        <v>244</v>
      </c>
      <c r="C35" s="164" t="s">
        <v>210</v>
      </c>
      <c r="D35" s="37">
        <v>1068</v>
      </c>
      <c r="E35" s="39">
        <v>54468</v>
      </c>
      <c r="F35" s="167">
        <v>1</v>
      </c>
      <c r="G35" s="38">
        <f t="shared" si="4"/>
        <v>1068</v>
      </c>
      <c r="H35" s="38">
        <f t="shared" si="5"/>
        <v>54468</v>
      </c>
      <c r="I35" s="42">
        <v>5</v>
      </c>
      <c r="J35" s="40">
        <v>168.14</v>
      </c>
      <c r="K35" s="177">
        <f t="shared" si="2"/>
        <v>168.14</v>
      </c>
      <c r="L35" s="173" t="s">
        <v>42</v>
      </c>
    </row>
    <row r="36" spans="1:12" ht="14.1" customHeight="1" thickBot="1" x14ac:dyDescent="0.3">
      <c r="A36" s="44">
        <v>28</v>
      </c>
      <c r="B36" s="36" t="s">
        <v>267</v>
      </c>
      <c r="C36" s="164" t="s">
        <v>211</v>
      </c>
      <c r="D36" s="37">
        <v>11.5</v>
      </c>
      <c r="E36" s="39">
        <v>1242</v>
      </c>
      <c r="F36" s="167">
        <v>0</v>
      </c>
      <c r="G36" s="38">
        <f t="shared" si="4"/>
        <v>0</v>
      </c>
      <c r="H36" s="38">
        <f t="shared" si="5"/>
        <v>0</v>
      </c>
      <c r="I36" s="43">
        <v>20</v>
      </c>
      <c r="J36" s="40">
        <v>14.3</v>
      </c>
      <c r="K36" s="177">
        <f t="shared" si="2"/>
        <v>0</v>
      </c>
      <c r="L36" s="173" t="s">
        <v>42</v>
      </c>
    </row>
    <row r="37" spans="1:12" ht="14.1" customHeight="1" thickBot="1" x14ac:dyDescent="0.3">
      <c r="A37" s="35">
        <v>29</v>
      </c>
      <c r="B37" s="36" t="s">
        <v>186</v>
      </c>
      <c r="C37" s="164" t="s">
        <v>212</v>
      </c>
      <c r="D37" s="37">
        <v>243</v>
      </c>
      <c r="E37" s="39">
        <v>4860</v>
      </c>
      <c r="F37" s="167">
        <v>1</v>
      </c>
      <c r="G37" s="38">
        <f t="shared" si="4"/>
        <v>243</v>
      </c>
      <c r="H37" s="38">
        <f t="shared" si="5"/>
        <v>4860</v>
      </c>
      <c r="I37" s="43">
        <v>15</v>
      </c>
      <c r="J37" s="40">
        <v>19.850000000000001</v>
      </c>
      <c r="K37" s="177">
        <f t="shared" si="2"/>
        <v>19.850000000000001</v>
      </c>
      <c r="L37" s="173" t="s">
        <v>42</v>
      </c>
    </row>
    <row r="38" spans="1:12" ht="14.1" customHeight="1" thickBot="1" x14ac:dyDescent="0.3">
      <c r="A38" s="35">
        <v>30</v>
      </c>
      <c r="B38" s="36" t="s">
        <v>12</v>
      </c>
      <c r="C38" s="164" t="s">
        <v>213</v>
      </c>
      <c r="D38" s="37">
        <v>243</v>
      </c>
      <c r="E38" s="39">
        <f>SUM(D38*30)</f>
        <v>7290</v>
      </c>
      <c r="F38" s="167">
        <v>2</v>
      </c>
      <c r="G38" s="38">
        <f t="shared" si="4"/>
        <v>486</v>
      </c>
      <c r="H38" s="38">
        <f t="shared" si="5"/>
        <v>14580</v>
      </c>
      <c r="I38" s="39">
        <v>15</v>
      </c>
      <c r="J38" s="40">
        <v>26.35</v>
      </c>
      <c r="K38" s="177">
        <f t="shared" si="2"/>
        <v>52.7</v>
      </c>
      <c r="L38" s="173" t="s">
        <v>42</v>
      </c>
    </row>
    <row r="39" spans="1:12" ht="14.1" customHeight="1" thickBot="1" x14ac:dyDescent="0.3">
      <c r="A39" s="35">
        <v>31</v>
      </c>
      <c r="B39" s="36" t="s">
        <v>284</v>
      </c>
      <c r="C39" s="164" t="s">
        <v>214</v>
      </c>
      <c r="D39" s="37">
        <v>420</v>
      </c>
      <c r="E39" s="39">
        <v>43680</v>
      </c>
      <c r="F39" s="167">
        <v>0</v>
      </c>
      <c r="G39" s="38">
        <f t="shared" si="4"/>
        <v>0</v>
      </c>
      <c r="H39" s="38">
        <f t="shared" si="5"/>
        <v>0</v>
      </c>
      <c r="I39" s="39">
        <v>30</v>
      </c>
      <c r="J39" s="40">
        <v>28.76</v>
      </c>
      <c r="K39" s="177">
        <f t="shared" si="2"/>
        <v>0</v>
      </c>
      <c r="L39" s="173" t="s">
        <v>42</v>
      </c>
    </row>
    <row r="40" spans="1:12" ht="14.1" customHeight="1" thickBot="1" x14ac:dyDescent="0.3">
      <c r="A40" s="44">
        <v>32</v>
      </c>
      <c r="B40" s="36" t="s">
        <v>283</v>
      </c>
      <c r="C40" s="164" t="s">
        <v>215</v>
      </c>
      <c r="D40" s="37">
        <v>383</v>
      </c>
      <c r="E40" s="39">
        <f>SUM(D40*104)</f>
        <v>39832</v>
      </c>
      <c r="F40" s="167">
        <v>3</v>
      </c>
      <c r="G40" s="38">
        <f t="shared" si="4"/>
        <v>1149</v>
      </c>
      <c r="H40" s="38">
        <f t="shared" si="5"/>
        <v>119496</v>
      </c>
      <c r="I40" s="39">
        <v>30</v>
      </c>
      <c r="J40" s="40">
        <v>27.59</v>
      </c>
      <c r="K40" s="177">
        <f t="shared" si="2"/>
        <v>82.77</v>
      </c>
      <c r="L40" s="173" t="s">
        <v>42</v>
      </c>
    </row>
    <row r="41" spans="1:12" ht="14.1" customHeight="1" thickBot="1" x14ac:dyDescent="0.3">
      <c r="A41" s="35">
        <v>33</v>
      </c>
      <c r="B41" s="36" t="s">
        <v>20</v>
      </c>
      <c r="C41" s="164" t="s">
        <v>216</v>
      </c>
      <c r="D41" s="37">
        <v>665</v>
      </c>
      <c r="E41" s="39">
        <f>D41*10</f>
        <v>6650</v>
      </c>
      <c r="F41" s="167">
        <v>1</v>
      </c>
      <c r="G41" s="38">
        <f t="shared" si="4"/>
        <v>665</v>
      </c>
      <c r="H41" s="38">
        <f t="shared" si="5"/>
        <v>6650</v>
      </c>
      <c r="I41" s="39">
        <v>15</v>
      </c>
      <c r="J41" s="40">
        <v>12.12</v>
      </c>
      <c r="K41" s="177">
        <f t="shared" si="2"/>
        <v>12.12</v>
      </c>
      <c r="L41" s="173" t="s">
        <v>42</v>
      </c>
    </row>
    <row r="42" spans="1:12" ht="14.1" customHeight="1" thickBot="1" x14ac:dyDescent="0.3">
      <c r="A42" s="35">
        <v>34</v>
      </c>
      <c r="B42" s="36" t="s">
        <v>13</v>
      </c>
      <c r="C42" s="164" t="s">
        <v>217</v>
      </c>
      <c r="D42" s="37">
        <v>257</v>
      </c>
      <c r="E42" s="39">
        <v>1542</v>
      </c>
      <c r="F42" s="167">
        <v>1</v>
      </c>
      <c r="G42" s="38">
        <f t="shared" si="4"/>
        <v>257</v>
      </c>
      <c r="H42" s="38">
        <f t="shared" si="5"/>
        <v>1542</v>
      </c>
      <c r="I42" s="42">
        <v>7</v>
      </c>
      <c r="J42" s="40">
        <v>8.6300000000000008</v>
      </c>
      <c r="K42" s="177">
        <f t="shared" si="2"/>
        <v>8.6300000000000008</v>
      </c>
      <c r="L42" s="173" t="s">
        <v>42</v>
      </c>
    </row>
    <row r="43" spans="1:12" ht="14.1" customHeight="1" thickBot="1" x14ac:dyDescent="0.3">
      <c r="A43" s="35">
        <v>35</v>
      </c>
      <c r="B43" s="36" t="s">
        <v>282</v>
      </c>
      <c r="C43" s="164" t="s">
        <v>218</v>
      </c>
      <c r="D43" s="37">
        <v>592</v>
      </c>
      <c r="E43" s="39">
        <f>D43*80</f>
        <v>47360</v>
      </c>
      <c r="F43" s="167">
        <v>1</v>
      </c>
      <c r="G43" s="38">
        <f t="shared" si="4"/>
        <v>592</v>
      </c>
      <c r="H43" s="38">
        <f t="shared" si="5"/>
        <v>47360</v>
      </c>
      <c r="I43" s="39">
        <v>15</v>
      </c>
      <c r="J43" s="40">
        <v>79.98</v>
      </c>
      <c r="K43" s="177">
        <f t="shared" si="2"/>
        <v>79.98</v>
      </c>
      <c r="L43" s="173" t="s">
        <v>42</v>
      </c>
    </row>
    <row r="44" spans="1:12" ht="14.1" customHeight="1" thickBot="1" x14ac:dyDescent="0.25">
      <c r="A44" s="44">
        <v>36</v>
      </c>
      <c r="B44" s="36" t="s">
        <v>14</v>
      </c>
      <c r="C44" s="36"/>
      <c r="D44" s="37">
        <v>658</v>
      </c>
      <c r="E44" s="39">
        <v>0</v>
      </c>
      <c r="F44" s="167">
        <v>1</v>
      </c>
      <c r="G44" s="38">
        <f t="shared" si="4"/>
        <v>658</v>
      </c>
      <c r="H44" s="38">
        <f t="shared" si="5"/>
        <v>0</v>
      </c>
      <c r="I44" s="42">
        <v>4</v>
      </c>
      <c r="J44" s="40">
        <v>9.2100000000000009</v>
      </c>
      <c r="K44" s="177">
        <f t="shared" si="2"/>
        <v>9.2100000000000009</v>
      </c>
      <c r="L44" s="173" t="s">
        <v>268</v>
      </c>
    </row>
    <row r="45" spans="1:12" ht="14.1" customHeight="1" thickBot="1" x14ac:dyDescent="0.3">
      <c r="A45" s="35">
        <v>37</v>
      </c>
      <c r="B45" s="36" t="s">
        <v>15</v>
      </c>
      <c r="C45" s="164" t="s">
        <v>219</v>
      </c>
      <c r="D45" s="37">
        <v>2268</v>
      </c>
      <c r="E45" s="39">
        <v>0</v>
      </c>
      <c r="F45" s="167">
        <v>1</v>
      </c>
      <c r="G45" s="38">
        <f t="shared" si="4"/>
        <v>2268</v>
      </c>
      <c r="H45" s="38">
        <f t="shared" si="5"/>
        <v>0</v>
      </c>
      <c r="I45" s="42">
        <v>5</v>
      </c>
      <c r="J45" s="40">
        <v>18.45</v>
      </c>
      <c r="K45" s="177">
        <f t="shared" ref="K45:K67" si="6">SUM(F45*J45)</f>
        <v>18.45</v>
      </c>
      <c r="L45" s="173" t="s">
        <v>42</v>
      </c>
    </row>
    <row r="46" spans="1:12" ht="14.1" customHeight="1" thickBot="1" x14ac:dyDescent="0.3">
      <c r="A46" s="35">
        <v>38</v>
      </c>
      <c r="B46" s="36" t="s">
        <v>270</v>
      </c>
      <c r="C46" s="164" t="s">
        <v>220</v>
      </c>
      <c r="D46" s="37">
        <v>320</v>
      </c>
      <c r="E46" s="39">
        <f>D46*246</f>
        <v>78720</v>
      </c>
      <c r="F46" s="167">
        <v>1</v>
      </c>
      <c r="G46" s="38">
        <f t="shared" si="4"/>
        <v>320</v>
      </c>
      <c r="H46" s="38">
        <f t="shared" si="5"/>
        <v>78720</v>
      </c>
      <c r="I46" s="39">
        <v>25</v>
      </c>
      <c r="J46" s="40">
        <v>121</v>
      </c>
      <c r="K46" s="177">
        <f t="shared" si="6"/>
        <v>121</v>
      </c>
      <c r="L46" s="173" t="s">
        <v>42</v>
      </c>
    </row>
    <row r="47" spans="1:12" ht="14.1" customHeight="1" thickBot="1" x14ac:dyDescent="0.3">
      <c r="A47" s="35">
        <v>39</v>
      </c>
      <c r="B47" s="36" t="s">
        <v>271</v>
      </c>
      <c r="C47" s="164" t="s">
        <v>221</v>
      </c>
      <c r="D47" s="37">
        <v>810</v>
      </c>
      <c r="E47" s="39">
        <f>D47*46</f>
        <v>37260</v>
      </c>
      <c r="F47" s="167">
        <v>1</v>
      </c>
      <c r="G47" s="38">
        <f t="shared" si="4"/>
        <v>810</v>
      </c>
      <c r="H47" s="38">
        <f t="shared" si="5"/>
        <v>37260</v>
      </c>
      <c r="I47" s="39">
        <v>25</v>
      </c>
      <c r="J47" s="40">
        <v>142.75</v>
      </c>
      <c r="K47" s="177">
        <f t="shared" si="6"/>
        <v>142.75</v>
      </c>
      <c r="L47" s="173" t="s">
        <v>42</v>
      </c>
    </row>
    <row r="48" spans="1:12" ht="14.1" customHeight="1" thickBot="1" x14ac:dyDescent="0.3">
      <c r="A48" s="44">
        <v>40</v>
      </c>
      <c r="B48" s="36" t="s">
        <v>272</v>
      </c>
      <c r="C48" s="164" t="s">
        <v>222</v>
      </c>
      <c r="D48" s="37">
        <v>324</v>
      </c>
      <c r="E48" s="39">
        <f>D48*52</f>
        <v>16848</v>
      </c>
      <c r="F48" s="167">
        <v>1</v>
      </c>
      <c r="G48" s="38">
        <f>SUM(F48*D48)</f>
        <v>324</v>
      </c>
      <c r="H48" s="38">
        <f t="shared" si="5"/>
        <v>16848</v>
      </c>
      <c r="I48" s="38">
        <v>25</v>
      </c>
      <c r="J48" s="40">
        <v>89.25</v>
      </c>
      <c r="K48" s="177">
        <f t="shared" si="6"/>
        <v>89.25</v>
      </c>
      <c r="L48" s="173" t="s">
        <v>42</v>
      </c>
    </row>
    <row r="49" spans="1:12" ht="14.1" customHeight="1" thickBot="1" x14ac:dyDescent="0.3">
      <c r="A49" s="35">
        <v>41</v>
      </c>
      <c r="B49" s="36" t="s">
        <v>245</v>
      </c>
      <c r="C49" s="164" t="s">
        <v>223</v>
      </c>
      <c r="D49" s="37">
        <v>510</v>
      </c>
      <c r="E49" s="39">
        <v>3570</v>
      </c>
      <c r="F49" s="167">
        <v>0</v>
      </c>
      <c r="G49" s="38">
        <f>SUM(F49*D49)</f>
        <v>0</v>
      </c>
      <c r="H49" s="38">
        <f t="shared" si="5"/>
        <v>0</v>
      </c>
      <c r="I49" s="38">
        <v>25</v>
      </c>
      <c r="J49" s="40">
        <v>113.56</v>
      </c>
      <c r="K49" s="177">
        <f t="shared" si="6"/>
        <v>0</v>
      </c>
      <c r="L49" s="173" t="s">
        <v>42</v>
      </c>
    </row>
    <row r="50" spans="1:12" ht="14.1" customHeight="1" thickBot="1" x14ac:dyDescent="0.3">
      <c r="A50" s="35">
        <v>42</v>
      </c>
      <c r="B50" s="36" t="s">
        <v>273</v>
      </c>
      <c r="C50" s="164" t="s">
        <v>224</v>
      </c>
      <c r="D50" s="37">
        <v>324</v>
      </c>
      <c r="E50" s="39">
        <v>13932</v>
      </c>
      <c r="F50" s="167">
        <v>1</v>
      </c>
      <c r="G50" s="38">
        <f>SUM(F50*D50)</f>
        <v>324</v>
      </c>
      <c r="H50" s="38">
        <f t="shared" si="5"/>
        <v>13932</v>
      </c>
      <c r="I50" s="38">
        <v>25</v>
      </c>
      <c r="J50" s="40">
        <v>87.01</v>
      </c>
      <c r="K50" s="177">
        <f t="shared" si="6"/>
        <v>87.01</v>
      </c>
      <c r="L50" s="173" t="s">
        <v>42</v>
      </c>
    </row>
    <row r="51" spans="1:12" ht="14.1" customHeight="1" thickBot="1" x14ac:dyDescent="0.3">
      <c r="A51" s="35">
        <v>43</v>
      </c>
      <c r="B51" s="36" t="s">
        <v>274</v>
      </c>
      <c r="C51" s="164" t="s">
        <v>225</v>
      </c>
      <c r="D51" s="37">
        <v>1814</v>
      </c>
      <c r="E51" s="39">
        <v>30838</v>
      </c>
      <c r="F51" s="167">
        <v>1</v>
      </c>
      <c r="G51" s="38">
        <f>SUM(F51*D51)</f>
        <v>1814</v>
      </c>
      <c r="H51" s="38">
        <f t="shared" si="5"/>
        <v>30838</v>
      </c>
      <c r="I51" s="38">
        <v>25</v>
      </c>
      <c r="J51" s="40">
        <v>56.88</v>
      </c>
      <c r="K51" s="177">
        <f t="shared" si="6"/>
        <v>56.88</v>
      </c>
      <c r="L51" s="173" t="s">
        <v>42</v>
      </c>
    </row>
    <row r="52" spans="1:12" ht="14.1" customHeight="1" thickBot="1" x14ac:dyDescent="0.3">
      <c r="A52" s="44">
        <v>44</v>
      </c>
      <c r="B52" s="36" t="s">
        <v>246</v>
      </c>
      <c r="C52" s="164" t="s">
        <v>226</v>
      </c>
      <c r="D52" s="37">
        <v>1704</v>
      </c>
      <c r="E52" s="39">
        <v>8520</v>
      </c>
      <c r="F52" s="167">
        <v>1</v>
      </c>
      <c r="G52" s="38">
        <f>SUM(F52*D52)</f>
        <v>1704</v>
      </c>
      <c r="H52" s="38">
        <f t="shared" si="5"/>
        <v>8520</v>
      </c>
      <c r="I52" s="38">
        <v>25</v>
      </c>
      <c r="J52" s="40">
        <v>95.23</v>
      </c>
      <c r="K52" s="177">
        <f t="shared" si="6"/>
        <v>95.23</v>
      </c>
      <c r="L52" s="173" t="s">
        <v>42</v>
      </c>
    </row>
    <row r="53" spans="1:12" ht="14.1" customHeight="1" thickBot="1" x14ac:dyDescent="0.3">
      <c r="A53" s="35">
        <v>45</v>
      </c>
      <c r="B53" s="36" t="s">
        <v>275</v>
      </c>
      <c r="C53" s="164" t="s">
        <v>227</v>
      </c>
      <c r="D53" s="37">
        <v>432</v>
      </c>
      <c r="E53" s="39">
        <f>D53*72</f>
        <v>31104</v>
      </c>
      <c r="F53" s="167">
        <v>1</v>
      </c>
      <c r="G53" s="38">
        <f t="shared" si="4"/>
        <v>432</v>
      </c>
      <c r="H53" s="38">
        <f t="shared" si="5"/>
        <v>31104</v>
      </c>
      <c r="I53" s="38">
        <v>25</v>
      </c>
      <c r="J53" s="40">
        <v>85.35</v>
      </c>
      <c r="K53" s="177">
        <f t="shared" si="6"/>
        <v>85.35</v>
      </c>
      <c r="L53" s="173" t="s">
        <v>42</v>
      </c>
    </row>
    <row r="54" spans="1:12" ht="14.1" customHeight="1" thickBot="1" x14ac:dyDescent="0.3">
      <c r="A54" s="35">
        <v>46</v>
      </c>
      <c r="B54" s="36" t="s">
        <v>184</v>
      </c>
      <c r="C54" s="164" t="s">
        <v>228</v>
      </c>
      <c r="D54" s="37">
        <v>40</v>
      </c>
      <c r="E54" s="39">
        <v>3880</v>
      </c>
      <c r="F54" s="167">
        <v>1</v>
      </c>
      <c r="G54" s="38">
        <f t="shared" si="4"/>
        <v>40</v>
      </c>
      <c r="H54" s="38">
        <f t="shared" si="5"/>
        <v>3880</v>
      </c>
      <c r="I54" s="38">
        <v>25</v>
      </c>
      <c r="J54" s="40">
        <v>23.47</v>
      </c>
      <c r="K54" s="177">
        <f t="shared" si="6"/>
        <v>23.47</v>
      </c>
      <c r="L54" s="173" t="s">
        <v>42</v>
      </c>
    </row>
    <row r="55" spans="1:12" ht="14.1" customHeight="1" thickBot="1" x14ac:dyDescent="0.3">
      <c r="A55" s="35">
        <v>47</v>
      </c>
      <c r="B55" s="36" t="s">
        <v>21</v>
      </c>
      <c r="C55" s="164" t="s">
        <v>229</v>
      </c>
      <c r="D55" s="37">
        <v>48</v>
      </c>
      <c r="E55" s="39">
        <f>D55*97</f>
        <v>4656</v>
      </c>
      <c r="F55" s="167">
        <v>2</v>
      </c>
      <c r="G55" s="38">
        <f t="shared" si="4"/>
        <v>96</v>
      </c>
      <c r="H55" s="38">
        <f t="shared" si="5"/>
        <v>9312</v>
      </c>
      <c r="I55" s="38">
        <v>20</v>
      </c>
      <c r="J55" s="40">
        <v>24.13</v>
      </c>
      <c r="K55" s="177">
        <f t="shared" si="6"/>
        <v>48.26</v>
      </c>
      <c r="L55" s="173" t="s">
        <v>42</v>
      </c>
    </row>
    <row r="56" spans="1:12" ht="14.1" customHeight="1" thickBot="1" x14ac:dyDescent="0.3">
      <c r="A56" s="44">
        <v>48</v>
      </c>
      <c r="B56" s="36" t="s">
        <v>247</v>
      </c>
      <c r="C56" s="164" t="s">
        <v>230</v>
      </c>
      <c r="D56" s="37">
        <v>146</v>
      </c>
      <c r="E56" s="39">
        <v>3212</v>
      </c>
      <c r="F56" s="167">
        <v>1</v>
      </c>
      <c r="G56" s="38">
        <f t="shared" si="4"/>
        <v>146</v>
      </c>
      <c r="H56" s="38">
        <f t="shared" si="5"/>
        <v>3212</v>
      </c>
      <c r="I56" s="38">
        <v>25</v>
      </c>
      <c r="J56" s="40">
        <v>150.55000000000001</v>
      </c>
      <c r="K56" s="177">
        <f t="shared" si="6"/>
        <v>150.55000000000001</v>
      </c>
      <c r="L56" s="173" t="s">
        <v>42</v>
      </c>
    </row>
    <row r="57" spans="1:12" ht="14.1" customHeight="1" thickBot="1" x14ac:dyDescent="0.3">
      <c r="A57" s="35">
        <v>49</v>
      </c>
      <c r="B57" s="36" t="s">
        <v>276</v>
      </c>
      <c r="C57" s="164" t="s">
        <v>231</v>
      </c>
      <c r="D57" s="37">
        <v>224</v>
      </c>
      <c r="E57" s="39">
        <f>D57*147</f>
        <v>32928</v>
      </c>
      <c r="F57" s="167">
        <v>2</v>
      </c>
      <c r="G57" s="38">
        <f t="shared" si="4"/>
        <v>448</v>
      </c>
      <c r="H57" s="38">
        <f t="shared" si="5"/>
        <v>65856</v>
      </c>
      <c r="I57" s="38">
        <v>20</v>
      </c>
      <c r="J57" s="40">
        <v>44.32</v>
      </c>
      <c r="K57" s="177">
        <f t="shared" si="6"/>
        <v>88.64</v>
      </c>
      <c r="L57" s="173" t="s">
        <v>42</v>
      </c>
    </row>
    <row r="58" spans="1:12" ht="14.1" customHeight="1" thickBot="1" x14ac:dyDescent="0.3">
      <c r="A58" s="35">
        <v>50</v>
      </c>
      <c r="B58" s="36" t="s">
        <v>277</v>
      </c>
      <c r="C58" s="164" t="s">
        <v>232</v>
      </c>
      <c r="D58" s="37">
        <v>160</v>
      </c>
      <c r="E58" s="39">
        <v>12320</v>
      </c>
      <c r="F58" s="167">
        <v>0</v>
      </c>
      <c r="G58" s="38">
        <f t="shared" si="4"/>
        <v>0</v>
      </c>
      <c r="H58" s="38">
        <f t="shared" si="5"/>
        <v>0</v>
      </c>
      <c r="I58" s="38">
        <v>20</v>
      </c>
      <c r="J58" s="40">
        <v>64.31</v>
      </c>
      <c r="K58" s="177">
        <f t="shared" si="6"/>
        <v>0</v>
      </c>
      <c r="L58" s="173" t="s">
        <v>42</v>
      </c>
    </row>
    <row r="59" spans="1:12" ht="14.1" customHeight="1" thickBot="1" x14ac:dyDescent="0.3">
      <c r="A59" s="35">
        <v>51</v>
      </c>
      <c r="B59" s="36" t="s">
        <v>248</v>
      </c>
      <c r="C59" s="164" t="s">
        <v>233</v>
      </c>
      <c r="D59" s="37">
        <v>264</v>
      </c>
      <c r="E59" s="39">
        <v>28248</v>
      </c>
      <c r="F59" s="167">
        <v>0</v>
      </c>
      <c r="G59" s="38">
        <f t="shared" si="4"/>
        <v>0</v>
      </c>
      <c r="H59" s="38">
        <f t="shared" si="5"/>
        <v>0</v>
      </c>
      <c r="I59" s="38">
        <v>20</v>
      </c>
      <c r="J59" s="40">
        <v>171.55</v>
      </c>
      <c r="K59" s="177">
        <f t="shared" si="6"/>
        <v>0</v>
      </c>
      <c r="L59" s="173" t="s">
        <v>42</v>
      </c>
    </row>
    <row r="60" spans="1:12" ht="14.1" customHeight="1" thickBot="1" x14ac:dyDescent="0.3">
      <c r="A60" s="44">
        <v>52</v>
      </c>
      <c r="B60" s="36" t="s">
        <v>249</v>
      </c>
      <c r="C60" s="164" t="s">
        <v>234</v>
      </c>
      <c r="D60" s="37">
        <v>552</v>
      </c>
      <c r="E60" s="39">
        <v>60720</v>
      </c>
      <c r="F60" s="167">
        <v>1</v>
      </c>
      <c r="G60" s="38">
        <f t="shared" si="4"/>
        <v>552</v>
      </c>
      <c r="H60" s="38">
        <f t="shared" si="5"/>
        <v>60720</v>
      </c>
      <c r="I60" s="38">
        <v>15</v>
      </c>
      <c r="J60" s="40">
        <v>115.61</v>
      </c>
      <c r="K60" s="177">
        <f t="shared" si="6"/>
        <v>115.61</v>
      </c>
      <c r="L60" s="173" t="s">
        <v>42</v>
      </c>
    </row>
    <row r="61" spans="1:12" ht="14.1" customHeight="1" thickBot="1" x14ac:dyDescent="0.3">
      <c r="A61" s="35">
        <v>53</v>
      </c>
      <c r="B61" s="36" t="s">
        <v>185</v>
      </c>
      <c r="C61" s="164" t="s">
        <v>235</v>
      </c>
      <c r="D61" s="37">
        <v>92</v>
      </c>
      <c r="E61" s="39">
        <v>10120</v>
      </c>
      <c r="F61" s="167">
        <v>1</v>
      </c>
      <c r="G61" s="38">
        <f t="shared" si="4"/>
        <v>92</v>
      </c>
      <c r="H61" s="38">
        <f t="shared" si="5"/>
        <v>10120</v>
      </c>
      <c r="I61" s="38">
        <v>15</v>
      </c>
      <c r="J61" s="40">
        <v>19.399999999999999</v>
      </c>
      <c r="K61" s="177">
        <f t="shared" si="6"/>
        <v>19.399999999999999</v>
      </c>
      <c r="L61" s="173" t="s">
        <v>42</v>
      </c>
    </row>
    <row r="62" spans="1:12" ht="14.1" customHeight="1" thickBot="1" x14ac:dyDescent="0.3">
      <c r="A62" s="35">
        <v>54</v>
      </c>
      <c r="B62" s="36" t="s">
        <v>22</v>
      </c>
      <c r="C62" s="164" t="s">
        <v>236</v>
      </c>
      <c r="D62" s="37">
        <v>98</v>
      </c>
      <c r="E62" s="39">
        <f>D62*140</f>
        <v>13720</v>
      </c>
      <c r="F62" s="167">
        <v>1</v>
      </c>
      <c r="G62" s="38">
        <f t="shared" si="4"/>
        <v>98</v>
      </c>
      <c r="H62" s="38">
        <f t="shared" si="5"/>
        <v>13720</v>
      </c>
      <c r="I62" s="39">
        <v>15</v>
      </c>
      <c r="J62" s="40">
        <v>25.4</v>
      </c>
      <c r="K62" s="177">
        <f t="shared" si="6"/>
        <v>25.4</v>
      </c>
      <c r="L62" s="173" t="s">
        <v>42</v>
      </c>
    </row>
    <row r="63" spans="1:12" ht="14.1" customHeight="1" thickBot="1" x14ac:dyDescent="0.25">
      <c r="A63" s="35">
        <v>55</v>
      </c>
      <c r="B63" s="36" t="s">
        <v>43</v>
      </c>
      <c r="C63" s="36"/>
      <c r="D63" s="37">
        <v>178</v>
      </c>
      <c r="E63" s="39">
        <f>D63*50</f>
        <v>8900</v>
      </c>
      <c r="F63" s="167">
        <v>5</v>
      </c>
      <c r="G63" s="38">
        <f t="shared" si="4"/>
        <v>890</v>
      </c>
      <c r="H63" s="38">
        <f t="shared" si="5"/>
        <v>44500</v>
      </c>
      <c r="I63" s="212">
        <v>10</v>
      </c>
      <c r="J63" s="40">
        <v>20</v>
      </c>
      <c r="K63" s="177">
        <f t="shared" si="6"/>
        <v>100</v>
      </c>
      <c r="L63" s="173" t="s">
        <v>44</v>
      </c>
    </row>
    <row r="64" spans="1:12" ht="14.1" customHeight="1" thickBot="1" x14ac:dyDescent="0.3">
      <c r="A64" s="35">
        <v>56</v>
      </c>
      <c r="B64" s="45" t="s">
        <v>250</v>
      </c>
      <c r="C64" s="164" t="s">
        <v>237</v>
      </c>
      <c r="D64" s="46">
        <v>828</v>
      </c>
      <c r="E64" s="47">
        <v>37260</v>
      </c>
      <c r="F64" s="168">
        <v>1</v>
      </c>
      <c r="G64" s="38">
        <f t="shared" si="4"/>
        <v>828</v>
      </c>
      <c r="H64" s="38">
        <f t="shared" si="5"/>
        <v>37260</v>
      </c>
      <c r="I64" s="47">
        <v>20</v>
      </c>
      <c r="J64" s="48">
        <v>153.96</v>
      </c>
      <c r="K64" s="177">
        <f t="shared" si="6"/>
        <v>153.96</v>
      </c>
      <c r="L64" s="174" t="s">
        <v>42</v>
      </c>
    </row>
    <row r="65" spans="1:12" ht="14.1" customHeight="1" thickBot="1" x14ac:dyDescent="0.3">
      <c r="A65" s="35">
        <v>57</v>
      </c>
      <c r="B65" s="45" t="s">
        <v>278</v>
      </c>
      <c r="C65" s="164" t="s">
        <v>266</v>
      </c>
      <c r="D65" s="46">
        <v>486</v>
      </c>
      <c r="E65" s="47">
        <v>21870</v>
      </c>
      <c r="F65" s="168">
        <v>2</v>
      </c>
      <c r="G65" s="38">
        <f t="shared" si="4"/>
        <v>972</v>
      </c>
      <c r="H65" s="38">
        <f t="shared" si="5"/>
        <v>43740</v>
      </c>
      <c r="I65" s="47">
        <v>25</v>
      </c>
      <c r="J65" s="48">
        <v>78.78</v>
      </c>
      <c r="K65" s="177">
        <f t="shared" si="6"/>
        <v>157.56</v>
      </c>
      <c r="L65" s="174" t="s">
        <v>42</v>
      </c>
    </row>
    <row r="66" spans="1:12" ht="14.1" customHeight="1" thickBot="1" x14ac:dyDescent="0.3">
      <c r="A66" s="44">
        <v>58</v>
      </c>
      <c r="B66" s="45" t="s">
        <v>251</v>
      </c>
      <c r="C66" s="164" t="s">
        <v>242</v>
      </c>
      <c r="D66" s="46">
        <v>132</v>
      </c>
      <c r="E66" s="47">
        <v>30360</v>
      </c>
      <c r="F66" s="168">
        <v>0</v>
      </c>
      <c r="G66" s="38">
        <f t="shared" si="4"/>
        <v>0</v>
      </c>
      <c r="H66" s="38">
        <f t="shared" si="5"/>
        <v>0</v>
      </c>
      <c r="I66" s="47">
        <v>30</v>
      </c>
      <c r="J66" s="48">
        <v>283.45999999999998</v>
      </c>
      <c r="K66" s="177">
        <f t="shared" si="6"/>
        <v>0</v>
      </c>
      <c r="L66" s="174" t="s">
        <v>42</v>
      </c>
    </row>
    <row r="67" spans="1:12" ht="14.1" customHeight="1" thickBot="1" x14ac:dyDescent="0.3">
      <c r="A67" s="35">
        <v>59</v>
      </c>
      <c r="B67" s="45" t="s">
        <v>252</v>
      </c>
      <c r="C67" s="164" t="s">
        <v>243</v>
      </c>
      <c r="D67" s="46">
        <v>84</v>
      </c>
      <c r="E67" s="47">
        <v>14280</v>
      </c>
      <c r="F67" s="168">
        <v>0</v>
      </c>
      <c r="G67" s="38">
        <f t="shared" si="4"/>
        <v>0</v>
      </c>
      <c r="H67" s="38">
        <f t="shared" si="5"/>
        <v>0</v>
      </c>
      <c r="I67" s="47">
        <v>30</v>
      </c>
      <c r="J67" s="48">
        <v>238.46</v>
      </c>
      <c r="K67" s="177">
        <f t="shared" si="6"/>
        <v>0</v>
      </c>
      <c r="L67" s="174" t="s">
        <v>42</v>
      </c>
    </row>
    <row r="68" spans="1:12" ht="14.1" customHeight="1" thickBot="1" x14ac:dyDescent="0.25">
      <c r="A68" s="35">
        <v>60</v>
      </c>
      <c r="B68" s="45" t="s">
        <v>40</v>
      </c>
      <c r="C68" s="36"/>
      <c r="D68" s="46"/>
      <c r="E68" s="47"/>
      <c r="F68" s="168">
        <v>4</v>
      </c>
      <c r="G68" s="38">
        <f>SUM(F68*D68)</f>
        <v>0</v>
      </c>
      <c r="H68" s="38">
        <f>SUM(F68*E68)</f>
        <v>0</v>
      </c>
      <c r="I68" s="195" t="s">
        <v>53</v>
      </c>
      <c r="J68" s="48">
        <v>19.989999999999998</v>
      </c>
      <c r="K68" s="177">
        <f>SUM(F68*J68)</f>
        <v>79.959999999999994</v>
      </c>
      <c r="L68" s="174" t="s">
        <v>16</v>
      </c>
    </row>
    <row r="69" spans="1:12" ht="14.1" customHeight="1" thickBot="1" x14ac:dyDescent="0.25">
      <c r="A69" s="35">
        <v>61</v>
      </c>
      <c r="B69" s="45" t="s">
        <v>39</v>
      </c>
      <c r="C69" s="36"/>
      <c r="D69" s="46"/>
      <c r="E69" s="47"/>
      <c r="F69" s="168">
        <v>3</v>
      </c>
      <c r="G69" s="38">
        <f>SUM(F69*D69)</f>
        <v>0</v>
      </c>
      <c r="H69" s="38">
        <f>SUM(F69*E69)</f>
        <v>0</v>
      </c>
      <c r="I69" s="195" t="s">
        <v>53</v>
      </c>
      <c r="J69" s="48">
        <v>11.99</v>
      </c>
      <c r="K69" s="177">
        <f>SUM(F69*J69)</f>
        <v>35.97</v>
      </c>
      <c r="L69" s="174" t="s">
        <v>16</v>
      </c>
    </row>
    <row r="70" spans="1:12" ht="14.1" customHeight="1" thickTop="1" x14ac:dyDescent="0.2">
      <c r="A70" s="54"/>
      <c r="B70" s="55" t="s">
        <v>17</v>
      </c>
      <c r="C70" s="55"/>
      <c r="D70" s="56"/>
      <c r="E70" s="56"/>
      <c r="F70" s="169"/>
      <c r="G70" s="56"/>
      <c r="H70" s="57">
        <f>SUM(H10:H69)</f>
        <v>2194236</v>
      </c>
      <c r="I70" s="56"/>
      <c r="J70" s="58"/>
      <c r="K70" s="158">
        <f>SUM(K10:K69)</f>
        <v>3996.43</v>
      </c>
      <c r="L70" s="59"/>
    </row>
    <row r="71" spans="1:12" ht="14.1" customHeight="1" x14ac:dyDescent="0.2">
      <c r="A71" s="60"/>
      <c r="D71" s="14"/>
      <c r="E71" s="14"/>
      <c r="F71" s="166"/>
      <c r="G71" s="14"/>
      <c r="H71" s="14"/>
      <c r="I71" s="14"/>
      <c r="J71" s="21"/>
      <c r="K71" s="154"/>
      <c r="L71" s="16"/>
    </row>
    <row r="72" spans="1:12" ht="14.1" customHeight="1" thickBot="1" x14ac:dyDescent="0.25">
      <c r="A72" s="60"/>
      <c r="B72" s="12" t="s">
        <v>33</v>
      </c>
      <c r="D72" s="13"/>
      <c r="E72" s="14"/>
      <c r="F72" s="166"/>
      <c r="G72" s="15"/>
      <c r="H72" s="15"/>
      <c r="I72" s="14"/>
      <c r="J72" s="20"/>
      <c r="K72" s="154"/>
      <c r="L72" s="16"/>
    </row>
    <row r="73" spans="1:12" ht="14.1" customHeight="1" thickTop="1" thickBot="1" x14ac:dyDescent="0.25">
      <c r="A73" s="23" t="s">
        <v>6</v>
      </c>
      <c r="B73" s="24" t="s">
        <v>0</v>
      </c>
      <c r="C73" s="24"/>
      <c r="D73" s="78" t="s">
        <v>3</v>
      </c>
      <c r="E73" s="76" t="s">
        <v>2</v>
      </c>
      <c r="F73" s="80" t="s">
        <v>1</v>
      </c>
      <c r="G73" s="80" t="s">
        <v>7</v>
      </c>
      <c r="H73" s="25" t="s">
        <v>30</v>
      </c>
      <c r="I73" s="76" t="s">
        <v>8</v>
      </c>
      <c r="J73" s="26" t="s">
        <v>4</v>
      </c>
      <c r="K73" s="155" t="s">
        <v>5</v>
      </c>
      <c r="L73" s="27" t="s">
        <v>45</v>
      </c>
    </row>
    <row r="74" spans="1:12" ht="14.1" customHeight="1" thickBot="1" x14ac:dyDescent="0.3">
      <c r="A74" s="35">
        <v>2</v>
      </c>
      <c r="B74" s="45" t="s">
        <v>253</v>
      </c>
      <c r="C74" t="s">
        <v>261</v>
      </c>
      <c r="D74" s="46">
        <v>60</v>
      </c>
      <c r="E74" s="39">
        <v>12600</v>
      </c>
      <c r="F74" s="167">
        <v>24</v>
      </c>
      <c r="G74" s="38">
        <f t="shared" ref="G74:G81" si="7">SUM(F74*D74)</f>
        <v>1440</v>
      </c>
      <c r="H74" s="38">
        <f t="shared" ref="H74:H81" si="8">SUM(F74*E74)</f>
        <v>302400</v>
      </c>
      <c r="I74" s="39">
        <v>30</v>
      </c>
      <c r="J74" s="40">
        <v>179.96</v>
      </c>
      <c r="K74" s="157">
        <f t="shared" ref="K74:K81" si="9">SUM(F74*J74)</f>
        <v>4319.04</v>
      </c>
      <c r="L74" s="41" t="s">
        <v>42</v>
      </c>
    </row>
    <row r="75" spans="1:12" ht="14.1" customHeight="1" thickBot="1" x14ac:dyDescent="0.3">
      <c r="A75" s="28">
        <v>3</v>
      </c>
      <c r="B75" s="29" t="s">
        <v>254</v>
      </c>
      <c r="C75" s="162" t="s">
        <v>262</v>
      </c>
      <c r="D75" s="30">
        <v>66</v>
      </c>
      <c r="E75" s="32">
        <v>19140</v>
      </c>
      <c r="F75" s="170">
        <v>20</v>
      </c>
      <c r="G75" s="31">
        <f t="shared" si="7"/>
        <v>1320</v>
      </c>
      <c r="H75" s="31">
        <f t="shared" si="8"/>
        <v>382800</v>
      </c>
      <c r="I75" s="32">
        <v>30</v>
      </c>
      <c r="J75" s="33">
        <v>179.96</v>
      </c>
      <c r="K75" s="156">
        <f t="shared" si="9"/>
        <v>3599.2000000000003</v>
      </c>
      <c r="L75" s="34" t="s">
        <v>42</v>
      </c>
    </row>
    <row r="76" spans="1:12" ht="14.1" customHeight="1" thickBot="1" x14ac:dyDescent="0.3">
      <c r="A76" s="35">
        <v>4</v>
      </c>
      <c r="B76" s="160" t="s">
        <v>255</v>
      </c>
      <c r="C76" t="s">
        <v>263</v>
      </c>
      <c r="D76" s="161">
        <v>60</v>
      </c>
      <c r="E76" s="39">
        <v>14400</v>
      </c>
      <c r="F76" s="167">
        <v>23</v>
      </c>
      <c r="G76" s="38">
        <f t="shared" si="7"/>
        <v>1380</v>
      </c>
      <c r="H76" s="38">
        <f t="shared" si="8"/>
        <v>331200</v>
      </c>
      <c r="I76" s="38">
        <v>30</v>
      </c>
      <c r="J76" s="40">
        <v>143.96</v>
      </c>
      <c r="K76" s="157">
        <f t="shared" si="9"/>
        <v>3311.0800000000004</v>
      </c>
      <c r="L76" s="41" t="s">
        <v>42</v>
      </c>
    </row>
    <row r="77" spans="1:12" ht="14.1" customHeight="1" thickBot="1" x14ac:dyDescent="0.3">
      <c r="A77" s="28">
        <v>5</v>
      </c>
      <c r="B77" s="29" t="s">
        <v>256</v>
      </c>
      <c r="C77" s="163" t="s">
        <v>264</v>
      </c>
      <c r="D77" s="30">
        <v>54</v>
      </c>
      <c r="E77" s="32">
        <v>12420</v>
      </c>
      <c r="F77" s="170">
        <v>20</v>
      </c>
      <c r="G77" s="31">
        <f t="shared" si="7"/>
        <v>1080</v>
      </c>
      <c r="H77" s="31">
        <f t="shared" si="8"/>
        <v>248400</v>
      </c>
      <c r="I77" s="31">
        <v>30</v>
      </c>
      <c r="J77" s="33">
        <v>143.96</v>
      </c>
      <c r="K77" s="156">
        <f t="shared" si="9"/>
        <v>2879.2000000000003</v>
      </c>
      <c r="L77" s="34" t="s">
        <v>42</v>
      </c>
    </row>
    <row r="78" spans="1:12" ht="14.1" customHeight="1" thickBot="1" x14ac:dyDescent="0.3">
      <c r="A78" s="35">
        <v>6</v>
      </c>
      <c r="B78" s="36" t="s">
        <v>257</v>
      </c>
      <c r="C78"/>
      <c r="D78" s="37">
        <v>60</v>
      </c>
      <c r="E78" s="39">
        <v>13800</v>
      </c>
      <c r="F78" s="167">
        <v>23</v>
      </c>
      <c r="G78" s="38">
        <f t="shared" si="7"/>
        <v>1380</v>
      </c>
      <c r="H78" s="38">
        <f t="shared" si="8"/>
        <v>317400</v>
      </c>
      <c r="I78" s="38">
        <v>30</v>
      </c>
      <c r="J78" s="40">
        <v>139.99</v>
      </c>
      <c r="K78" s="157">
        <f t="shared" si="9"/>
        <v>3219.7700000000004</v>
      </c>
      <c r="L78" s="41" t="s">
        <v>16</v>
      </c>
    </row>
    <row r="79" spans="1:12" ht="14.1" customHeight="1" thickBot="1" x14ac:dyDescent="0.25">
      <c r="A79" s="28">
        <v>7</v>
      </c>
      <c r="B79" s="29" t="s">
        <v>258</v>
      </c>
      <c r="C79" s="29"/>
      <c r="D79" s="30">
        <v>60</v>
      </c>
      <c r="E79" s="32">
        <v>15600</v>
      </c>
      <c r="F79" s="170">
        <v>20</v>
      </c>
      <c r="G79" s="31">
        <f t="shared" si="7"/>
        <v>1200</v>
      </c>
      <c r="H79" s="31">
        <f t="shared" si="8"/>
        <v>312000</v>
      </c>
      <c r="I79" s="31">
        <v>30</v>
      </c>
      <c r="J79" s="33">
        <v>119.99</v>
      </c>
      <c r="K79" s="156">
        <f t="shared" si="9"/>
        <v>2399.7999999999997</v>
      </c>
      <c r="L79" s="34" t="s">
        <v>16</v>
      </c>
    </row>
    <row r="80" spans="1:12" ht="14.1" customHeight="1" thickBot="1" x14ac:dyDescent="0.25">
      <c r="A80" s="44">
        <v>8</v>
      </c>
      <c r="B80" s="50" t="s">
        <v>259</v>
      </c>
      <c r="C80" s="45"/>
      <c r="D80" s="46">
        <v>120</v>
      </c>
      <c r="E80" s="47">
        <v>30000</v>
      </c>
      <c r="F80" s="168">
        <v>10</v>
      </c>
      <c r="G80" s="61">
        <f t="shared" si="7"/>
        <v>1200</v>
      </c>
      <c r="H80" s="61">
        <f t="shared" si="8"/>
        <v>300000</v>
      </c>
      <c r="I80" s="61">
        <v>30</v>
      </c>
      <c r="J80" s="53">
        <v>169.99</v>
      </c>
      <c r="K80" s="157">
        <f t="shared" si="9"/>
        <v>1699.9</v>
      </c>
      <c r="L80" s="49" t="s">
        <v>16</v>
      </c>
    </row>
    <row r="81" spans="1:12" ht="14.1" customHeight="1" thickTop="1" thickBot="1" x14ac:dyDescent="0.25">
      <c r="A81" s="62">
        <v>9</v>
      </c>
      <c r="B81" s="63"/>
      <c r="C81" s="63"/>
      <c r="D81" s="64"/>
      <c r="E81" s="65"/>
      <c r="F81" s="171"/>
      <c r="G81" s="66">
        <f t="shared" si="7"/>
        <v>0</v>
      </c>
      <c r="H81" s="66">
        <f t="shared" si="8"/>
        <v>0</v>
      </c>
      <c r="I81" s="66"/>
      <c r="J81" s="67"/>
      <c r="K81" s="156">
        <f t="shared" si="9"/>
        <v>0</v>
      </c>
      <c r="L81" s="68"/>
    </row>
    <row r="82" spans="1:12" ht="14.1" customHeight="1" thickTop="1" x14ac:dyDescent="0.2">
      <c r="A82" s="60"/>
      <c r="B82" s="69" t="s">
        <v>17</v>
      </c>
      <c r="C82" s="69"/>
      <c r="D82" s="14"/>
      <c r="E82" s="14"/>
      <c r="F82" s="166"/>
      <c r="G82" s="14">
        <f>SUM(G74:G81)</f>
        <v>9000</v>
      </c>
      <c r="H82" s="70">
        <f>SUM(H74:H81)</f>
        <v>2194200</v>
      </c>
      <c r="I82" s="14"/>
      <c r="J82" s="21"/>
      <c r="K82" s="159">
        <f>SUM(K74:K81)</f>
        <v>21427.99</v>
      </c>
      <c r="L82" s="16"/>
    </row>
    <row r="83" spans="1:12" ht="14.1" customHeight="1" x14ac:dyDescent="0.2">
      <c r="A83" s="60"/>
      <c r="K83" s="154"/>
      <c r="L83" s="16"/>
    </row>
    <row r="84" spans="1:12" ht="14.1" customHeight="1" x14ac:dyDescent="0.2">
      <c r="A84" s="12" t="s">
        <v>308</v>
      </c>
      <c r="D84" s="13"/>
      <c r="E84" s="14"/>
      <c r="F84" s="166"/>
      <c r="G84" s="15"/>
      <c r="H84" s="15"/>
      <c r="I84" s="14"/>
      <c r="J84" s="20"/>
      <c r="K84" s="154"/>
      <c r="L84" s="16"/>
    </row>
    <row r="85" spans="1:12" ht="14.1" customHeight="1" x14ac:dyDescent="0.2">
      <c r="A85" s="60"/>
      <c r="D85" s="15" t="s">
        <v>309</v>
      </c>
      <c r="E85" s="14"/>
      <c r="F85" s="166"/>
      <c r="G85" s="15"/>
      <c r="H85" s="15"/>
      <c r="I85" s="14"/>
      <c r="J85" s="20"/>
      <c r="K85" s="154"/>
      <c r="L85" s="16"/>
    </row>
    <row r="86" spans="1:12" ht="14.1" customHeight="1" x14ac:dyDescent="0.2">
      <c r="D86" s="15" t="s">
        <v>310</v>
      </c>
      <c r="E86" s="14"/>
      <c r="G86" s="71"/>
    </row>
    <row r="87" spans="1:12" ht="14.1" customHeight="1" x14ac:dyDescent="0.2">
      <c r="D87" s="15"/>
      <c r="E87" s="14"/>
      <c r="G87" s="71"/>
    </row>
    <row r="88" spans="1:12" ht="14.1" customHeight="1" x14ac:dyDescent="0.2">
      <c r="A88" s="72" t="s">
        <v>47</v>
      </c>
      <c r="B88" s="73"/>
      <c r="D88" s="13"/>
      <c r="E88" s="14"/>
      <c r="F88" s="166"/>
      <c r="G88" s="15"/>
      <c r="H88" s="15"/>
      <c r="I88" s="14"/>
    </row>
    <row r="89" spans="1:12" ht="14.1" customHeight="1" x14ac:dyDescent="0.2">
      <c r="A89" s="12" t="s">
        <v>75</v>
      </c>
    </row>
    <row r="91" spans="1:12" ht="14.1" customHeight="1" x14ac:dyDescent="0.2">
      <c r="B91" s="74" t="s">
        <v>25</v>
      </c>
      <c r="C91" s="74"/>
    </row>
    <row r="92" spans="1:12" ht="14.1" customHeight="1" x14ac:dyDescent="0.2">
      <c r="B92" s="12" t="s">
        <v>24</v>
      </c>
    </row>
    <row r="93" spans="1:12" ht="14.1" customHeight="1" x14ac:dyDescent="0.2">
      <c r="B93" s="12" t="s">
        <v>48</v>
      </c>
    </row>
    <row r="94" spans="1:12" ht="14.1" customHeight="1" x14ac:dyDescent="0.2">
      <c r="B94" s="12" t="s">
        <v>23</v>
      </c>
    </row>
    <row r="95" spans="1:12" ht="14.1" customHeight="1" x14ac:dyDescent="0.2">
      <c r="B95" s="12" t="s">
        <v>26</v>
      </c>
    </row>
    <row r="96" spans="1:12" ht="14.1" customHeight="1" x14ac:dyDescent="0.2">
      <c r="B96" s="12" t="s">
        <v>27</v>
      </c>
    </row>
    <row r="97" spans="2:5" ht="14.1" customHeight="1" x14ac:dyDescent="0.2">
      <c r="B97" s="12" t="s">
        <v>70</v>
      </c>
    </row>
    <row r="99" spans="2:5" ht="14.1" customHeight="1" x14ac:dyDescent="0.2">
      <c r="B99" s="74" t="s">
        <v>28</v>
      </c>
      <c r="C99" s="74"/>
    </row>
    <row r="100" spans="2:5" ht="14.1" customHeight="1" x14ac:dyDescent="0.2">
      <c r="B100" s="12" t="s">
        <v>34</v>
      </c>
    </row>
    <row r="101" spans="2:5" ht="14.1" customHeight="1" x14ac:dyDescent="0.2">
      <c r="B101" s="12" t="s">
        <v>49</v>
      </c>
    </row>
    <row r="102" spans="2:5" ht="14.1" customHeight="1" x14ac:dyDescent="0.2">
      <c r="B102" s="12" t="s">
        <v>71</v>
      </c>
    </row>
    <row r="103" spans="2:5" ht="14.1" customHeight="1" x14ac:dyDescent="0.2">
      <c r="B103" s="12" t="s">
        <v>29</v>
      </c>
    </row>
    <row r="104" spans="2:5" ht="14.1" customHeight="1" x14ac:dyDescent="0.2">
      <c r="B104" s="12" t="s">
        <v>50</v>
      </c>
    </row>
    <row r="105" spans="2:5" ht="9" customHeight="1" x14ac:dyDescent="0.2"/>
    <row r="106" spans="2:5" ht="14.1" customHeight="1" x14ac:dyDescent="0.2">
      <c r="B106" s="12" t="s">
        <v>72</v>
      </c>
    </row>
    <row r="107" spans="2:5" ht="14.1" customHeight="1" x14ac:dyDescent="0.2">
      <c r="E107" s="148" t="s">
        <v>41</v>
      </c>
    </row>
  </sheetData>
  <conditionalFormatting sqref="A10:L69">
    <cfRule type="expression" dxfId="2" priority="1">
      <formula>MOD(ROW(),2)=0</formula>
    </cfRule>
  </conditionalFormatting>
  <pageMargins left="0.5" right="0.5" top="0.75" bottom="0.75" header="0.3" footer="0.3"/>
  <pageSetup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D98-79BB-424D-819B-7BD57F724805}">
  <dimension ref="A1:L109"/>
  <sheetViews>
    <sheetView topLeftCell="A47" zoomScale="120" zoomScaleNormal="120" zoomScalePageLayoutView="120" workbookViewId="0">
      <selection activeCell="N56" sqref="N56"/>
    </sheetView>
  </sheetViews>
  <sheetFormatPr defaultColWidth="8.85546875" defaultRowHeight="14.1" customHeight="1" x14ac:dyDescent="0.2"/>
  <cols>
    <col min="1" max="1" width="3.7109375" style="12" customWidth="1"/>
    <col min="2" max="2" width="45" style="12" customWidth="1"/>
    <col min="3" max="3" width="8.85546875" style="12" customWidth="1"/>
    <col min="4" max="4" width="7.42578125" style="12" customWidth="1"/>
    <col min="5" max="5" width="9.140625" style="15" customWidth="1"/>
    <col min="6" max="6" width="4.7109375" style="153" customWidth="1"/>
    <col min="7" max="7" width="9.5703125" style="12" customWidth="1"/>
    <col min="8" max="8" width="10.5703125" style="12" customWidth="1"/>
    <col min="9" max="9" width="7.5703125" style="12" customWidth="1"/>
    <col min="10" max="10" width="9.28515625" style="12" customWidth="1"/>
    <col min="11" max="11" width="11.5703125" style="153" customWidth="1"/>
    <col min="12" max="12" width="6.7109375" style="12" customWidth="1"/>
    <col min="13" max="16384" width="8.85546875" style="12"/>
  </cols>
  <sheetData>
    <row r="1" spans="1:12" ht="27" customHeight="1" x14ac:dyDescent="0.5">
      <c r="A1" s="75" t="s">
        <v>305</v>
      </c>
      <c r="E1" s="14"/>
      <c r="F1" s="166"/>
      <c r="G1" s="15"/>
      <c r="L1" s="16"/>
    </row>
    <row r="2" spans="1:12" ht="14.1" customHeight="1" thickBot="1" x14ac:dyDescent="0.35">
      <c r="A2" s="17"/>
      <c r="B2" s="18"/>
      <c r="C2" s="18"/>
      <c r="D2" s="13"/>
      <c r="E2" s="14"/>
      <c r="F2" s="166"/>
      <c r="G2" s="15"/>
      <c r="J2" s="20"/>
      <c r="K2" s="154"/>
      <c r="L2" s="16"/>
    </row>
    <row r="3" spans="1:12" ht="14.1" customHeight="1" thickTop="1" x14ac:dyDescent="0.2">
      <c r="A3" s="196" t="s">
        <v>52</v>
      </c>
      <c r="B3" s="197"/>
      <c r="C3" s="198"/>
      <c r="D3" s="199"/>
      <c r="E3" s="200"/>
      <c r="F3" s="201"/>
      <c r="G3" s="202"/>
      <c r="H3" s="15"/>
      <c r="I3" s="14"/>
      <c r="J3" s="20"/>
      <c r="K3" s="154"/>
      <c r="L3" s="16"/>
    </row>
    <row r="4" spans="1:12" ht="14.1" customHeight="1" x14ac:dyDescent="0.2">
      <c r="A4" s="203" t="s">
        <v>301</v>
      </c>
      <c r="B4" s="147"/>
      <c r="C4" s="13"/>
      <c r="D4" s="14"/>
      <c r="E4" s="166"/>
      <c r="F4" s="15"/>
      <c r="G4" s="204"/>
      <c r="H4" s="15"/>
      <c r="I4" s="151" t="s">
        <v>32</v>
      </c>
      <c r="K4" s="151"/>
      <c r="L4" s="151"/>
    </row>
    <row r="5" spans="1:12" ht="14.1" customHeight="1" x14ac:dyDescent="0.2">
      <c r="A5" s="203" t="s">
        <v>306</v>
      </c>
      <c r="B5" s="147"/>
      <c r="C5" s="13"/>
      <c r="D5" s="14"/>
      <c r="E5" s="166"/>
      <c r="F5" s="15"/>
      <c r="G5" s="204"/>
      <c r="H5" s="15"/>
      <c r="I5" s="165" t="s">
        <v>36</v>
      </c>
      <c r="K5" s="149"/>
      <c r="L5" s="149"/>
    </row>
    <row r="6" spans="1:12" ht="14.1" customHeight="1" thickBot="1" x14ac:dyDescent="0.25">
      <c r="A6" s="205" t="s">
        <v>307</v>
      </c>
      <c r="B6" s="206"/>
      <c r="C6" s="207"/>
      <c r="D6" s="208"/>
      <c r="E6" s="209"/>
      <c r="F6" s="210"/>
      <c r="G6" s="211"/>
      <c r="H6" s="15"/>
      <c r="I6" s="150" t="s">
        <v>37</v>
      </c>
      <c r="K6" s="150"/>
      <c r="L6" s="150"/>
    </row>
    <row r="7" spans="1:12" ht="14.1" customHeight="1" thickTop="1" x14ac:dyDescent="0.3">
      <c r="A7" s="22"/>
      <c r="B7" s="18"/>
      <c r="C7" s="18"/>
      <c r="D7" s="13" t="s">
        <v>38</v>
      </c>
      <c r="E7" s="14"/>
      <c r="F7" s="166"/>
      <c r="G7" s="15"/>
    </row>
    <row r="8" spans="1:12" ht="14.1" customHeight="1" thickBot="1" x14ac:dyDescent="0.25">
      <c r="A8" s="22"/>
      <c r="B8" s="12" t="s">
        <v>35</v>
      </c>
      <c r="D8" s="13"/>
      <c r="E8" s="14"/>
      <c r="F8" s="166"/>
      <c r="G8" s="15"/>
      <c r="J8" s="20"/>
      <c r="K8" s="154"/>
      <c r="L8" s="16"/>
    </row>
    <row r="9" spans="1:12" s="79" customFormat="1" ht="14.1" customHeight="1" thickTop="1" thickBot="1" x14ac:dyDescent="0.25">
      <c r="A9" s="77" t="s">
        <v>6</v>
      </c>
      <c r="B9" s="81" t="s">
        <v>0</v>
      </c>
      <c r="C9" s="78" t="s">
        <v>269</v>
      </c>
      <c r="D9" s="78" t="s">
        <v>300</v>
      </c>
      <c r="E9" s="76" t="s">
        <v>2</v>
      </c>
      <c r="F9" s="76" t="s">
        <v>279</v>
      </c>
      <c r="G9" s="76" t="s">
        <v>7</v>
      </c>
      <c r="H9" s="76" t="s">
        <v>30</v>
      </c>
      <c r="I9" s="76" t="s">
        <v>280</v>
      </c>
      <c r="J9" s="152" t="s">
        <v>4</v>
      </c>
      <c r="K9" s="176" t="s">
        <v>5</v>
      </c>
      <c r="L9" s="172" t="s">
        <v>45</v>
      </c>
    </row>
    <row r="10" spans="1:12" ht="14.1" customHeight="1" thickBot="1" x14ac:dyDescent="0.3">
      <c r="A10" s="35">
        <v>1</v>
      </c>
      <c r="B10" s="36" t="s">
        <v>299</v>
      </c>
      <c r="C10" s="164" t="s">
        <v>189</v>
      </c>
      <c r="D10" s="37">
        <v>222</v>
      </c>
      <c r="E10" s="38">
        <v>71040</v>
      </c>
      <c r="F10" s="167">
        <v>16</v>
      </c>
      <c r="G10" s="38">
        <f t="shared" ref="G10:G71" si="0">SUM(F10*D10)</f>
        <v>3552</v>
      </c>
      <c r="H10" s="38">
        <f t="shared" ref="H10:H16" si="1">SUM(F10*E10)</f>
        <v>1136640</v>
      </c>
      <c r="I10" s="39">
        <v>25</v>
      </c>
      <c r="J10" s="40">
        <v>44.43</v>
      </c>
      <c r="K10" s="177">
        <f t="shared" ref="K10:K71" si="2">SUM(F10*J10)</f>
        <v>710.88</v>
      </c>
      <c r="L10" s="173" t="s">
        <v>42</v>
      </c>
    </row>
    <row r="11" spans="1:12" ht="14.1" customHeight="1" thickBot="1" x14ac:dyDescent="0.3">
      <c r="A11" s="35">
        <v>2</v>
      </c>
      <c r="B11" s="36" t="s">
        <v>298</v>
      </c>
      <c r="C11" s="164" t="s">
        <v>190</v>
      </c>
      <c r="D11" s="37">
        <v>170</v>
      </c>
      <c r="E11" s="38">
        <v>68850</v>
      </c>
      <c r="F11" s="167">
        <v>20</v>
      </c>
      <c r="G11" s="38">
        <f t="shared" si="0"/>
        <v>3400</v>
      </c>
      <c r="H11" s="38">
        <f t="shared" si="1"/>
        <v>1377000</v>
      </c>
      <c r="I11" s="39">
        <v>30</v>
      </c>
      <c r="J11" s="40">
        <v>43.06</v>
      </c>
      <c r="K11" s="177">
        <f t="shared" si="2"/>
        <v>861.2</v>
      </c>
      <c r="L11" s="173" t="s">
        <v>42</v>
      </c>
    </row>
    <row r="12" spans="1:12" ht="14.1" customHeight="1" thickBot="1" x14ac:dyDescent="0.3">
      <c r="A12" s="35">
        <v>3</v>
      </c>
      <c r="B12" s="36" t="s">
        <v>297</v>
      </c>
      <c r="C12" s="164" t="s">
        <v>191</v>
      </c>
      <c r="D12" s="37">
        <v>207</v>
      </c>
      <c r="E12" s="38">
        <v>67689</v>
      </c>
      <c r="F12" s="167">
        <v>6</v>
      </c>
      <c r="G12" s="38">
        <f t="shared" si="0"/>
        <v>1242</v>
      </c>
      <c r="H12" s="38">
        <f t="shared" si="1"/>
        <v>406134</v>
      </c>
      <c r="I12" s="39">
        <v>25</v>
      </c>
      <c r="J12" s="40">
        <v>76.06</v>
      </c>
      <c r="K12" s="177">
        <f t="shared" si="2"/>
        <v>456.36</v>
      </c>
      <c r="L12" s="173" t="s">
        <v>42</v>
      </c>
    </row>
    <row r="13" spans="1:12" ht="14.1" customHeight="1" thickBot="1" x14ac:dyDescent="0.3">
      <c r="A13" s="44">
        <v>4</v>
      </c>
      <c r="B13" s="45" t="s">
        <v>296</v>
      </c>
      <c r="C13" s="164" t="s">
        <v>238</v>
      </c>
      <c r="D13" s="46">
        <v>247</v>
      </c>
      <c r="E13" s="47">
        <v>75829</v>
      </c>
      <c r="F13" s="168">
        <v>4</v>
      </c>
      <c r="G13" s="38">
        <f>SUM(F13*D13)</f>
        <v>988</v>
      </c>
      <c r="H13" s="38">
        <f t="shared" si="1"/>
        <v>303316</v>
      </c>
      <c r="I13" s="47">
        <v>25</v>
      </c>
      <c r="J13" s="48">
        <v>67.930000000000007</v>
      </c>
      <c r="K13" s="177">
        <f>SUM(F13*J13)</f>
        <v>271.72000000000003</v>
      </c>
      <c r="L13" s="174" t="s">
        <v>42</v>
      </c>
    </row>
    <row r="14" spans="1:12" ht="14.1" customHeight="1" thickBot="1" x14ac:dyDescent="0.3">
      <c r="A14" s="35">
        <v>5</v>
      </c>
      <c r="B14" s="45" t="s">
        <v>295</v>
      </c>
      <c r="C14" s="164" t="s">
        <v>239</v>
      </c>
      <c r="D14" s="46">
        <v>312</v>
      </c>
      <c r="E14" s="47">
        <v>64584</v>
      </c>
      <c r="F14" s="168">
        <v>4</v>
      </c>
      <c r="G14" s="38">
        <f>SUM(F14*D14)</f>
        <v>1248</v>
      </c>
      <c r="H14" s="38">
        <f t="shared" si="1"/>
        <v>258336</v>
      </c>
      <c r="I14" s="47">
        <v>25</v>
      </c>
      <c r="J14" s="48">
        <v>61.07</v>
      </c>
      <c r="K14" s="177">
        <f>SUM(F14*J14)</f>
        <v>244.28</v>
      </c>
      <c r="L14" s="174" t="s">
        <v>42</v>
      </c>
    </row>
    <row r="15" spans="1:12" ht="14.1" customHeight="1" thickBot="1" x14ac:dyDescent="0.3">
      <c r="A15" s="35">
        <v>6</v>
      </c>
      <c r="B15" s="45" t="s">
        <v>294</v>
      </c>
      <c r="C15" s="164" t="s">
        <v>240</v>
      </c>
      <c r="D15" s="46">
        <v>310</v>
      </c>
      <c r="E15" s="47">
        <v>64790</v>
      </c>
      <c r="F15" s="168">
        <v>4</v>
      </c>
      <c r="G15" s="38">
        <f>SUM(F15*D15)</f>
        <v>1240</v>
      </c>
      <c r="H15" s="38">
        <f t="shared" si="1"/>
        <v>259160</v>
      </c>
      <c r="I15" s="47">
        <v>25</v>
      </c>
      <c r="J15" s="48">
        <v>82.05</v>
      </c>
      <c r="K15" s="177">
        <f>SUM(F15*J15)</f>
        <v>328.2</v>
      </c>
      <c r="L15" s="174" t="s">
        <v>42</v>
      </c>
    </row>
    <row r="16" spans="1:12" ht="14.1" customHeight="1" thickBot="1" x14ac:dyDescent="0.3">
      <c r="A16" s="35">
        <v>7</v>
      </c>
      <c r="B16" s="45" t="s">
        <v>260</v>
      </c>
      <c r="C16" s="164" t="s">
        <v>241</v>
      </c>
      <c r="D16" s="46">
        <v>313</v>
      </c>
      <c r="E16" s="47">
        <v>75120</v>
      </c>
      <c r="F16" s="168">
        <v>0</v>
      </c>
      <c r="G16" s="38">
        <f>SUM(F16*D16)</f>
        <v>0</v>
      </c>
      <c r="H16" s="38">
        <f t="shared" si="1"/>
        <v>0</v>
      </c>
      <c r="I16" s="47">
        <v>20</v>
      </c>
      <c r="J16" s="48">
        <v>317.58999999999997</v>
      </c>
      <c r="K16" s="177">
        <f>SUM(F16*J16)</f>
        <v>0</v>
      </c>
      <c r="L16" s="174" t="s">
        <v>42</v>
      </c>
    </row>
    <row r="17" spans="1:12" ht="14.1" customHeight="1" thickBot="1" x14ac:dyDescent="0.3">
      <c r="A17" s="44">
        <v>8</v>
      </c>
      <c r="B17" s="36" t="s">
        <v>18</v>
      </c>
      <c r="C17" s="164" t="s">
        <v>192</v>
      </c>
      <c r="D17" s="37">
        <v>1446</v>
      </c>
      <c r="E17" s="38">
        <v>0</v>
      </c>
      <c r="F17" s="167">
        <v>10</v>
      </c>
      <c r="G17" s="38">
        <f t="shared" si="0"/>
        <v>14460</v>
      </c>
      <c r="H17" s="38">
        <f t="shared" ref="H17:H19" si="3">SUM(F17*E17)</f>
        <v>0</v>
      </c>
      <c r="I17" s="39">
        <v>25</v>
      </c>
      <c r="J17" s="40">
        <v>36.58</v>
      </c>
      <c r="K17" s="177">
        <f t="shared" si="2"/>
        <v>365.79999999999995</v>
      </c>
      <c r="L17" s="173" t="s">
        <v>42</v>
      </c>
    </row>
    <row r="18" spans="1:12" ht="14.1" customHeight="1" thickBot="1" x14ac:dyDescent="0.3">
      <c r="A18" s="35">
        <v>9</v>
      </c>
      <c r="B18" s="36" t="s">
        <v>19</v>
      </c>
      <c r="C18" s="164" t="s">
        <v>193</v>
      </c>
      <c r="D18" s="37">
        <v>1446</v>
      </c>
      <c r="E18" s="38">
        <v>0</v>
      </c>
      <c r="F18" s="167">
        <v>5</v>
      </c>
      <c r="G18" s="38">
        <f t="shared" si="0"/>
        <v>7230</v>
      </c>
      <c r="H18" s="38">
        <f t="shared" si="3"/>
        <v>0</v>
      </c>
      <c r="I18" s="39">
        <v>25</v>
      </c>
      <c r="J18" s="40">
        <v>30.25</v>
      </c>
      <c r="K18" s="177">
        <f t="shared" si="2"/>
        <v>151.25</v>
      </c>
      <c r="L18" s="173" t="s">
        <v>42</v>
      </c>
    </row>
    <row r="19" spans="1:12" ht="14.1" customHeight="1" thickBot="1" x14ac:dyDescent="0.3">
      <c r="A19" s="35">
        <v>10</v>
      </c>
      <c r="B19" s="36" t="s">
        <v>188</v>
      </c>
      <c r="C19" s="164" t="s">
        <v>194</v>
      </c>
      <c r="D19" s="37">
        <v>56</v>
      </c>
      <c r="E19" s="38">
        <v>4760</v>
      </c>
      <c r="F19" s="167">
        <v>2</v>
      </c>
      <c r="G19" s="38">
        <f t="shared" si="0"/>
        <v>112</v>
      </c>
      <c r="H19" s="38">
        <f t="shared" si="3"/>
        <v>9520</v>
      </c>
      <c r="I19" s="39">
        <v>20</v>
      </c>
      <c r="J19" s="40">
        <v>54.95</v>
      </c>
      <c r="K19" s="177">
        <f t="shared" si="2"/>
        <v>109.9</v>
      </c>
      <c r="L19" s="173" t="s">
        <v>42</v>
      </c>
    </row>
    <row r="20" spans="1:12" ht="14.1" customHeight="1" thickBot="1" x14ac:dyDescent="0.3">
      <c r="A20" s="35">
        <v>11</v>
      </c>
      <c r="B20" s="36" t="s">
        <v>265</v>
      </c>
      <c r="C20" s="164" t="s">
        <v>195</v>
      </c>
      <c r="D20" s="37">
        <v>450</v>
      </c>
      <c r="E20" s="38">
        <v>39150</v>
      </c>
      <c r="F20" s="167">
        <v>4</v>
      </c>
      <c r="G20" s="38">
        <f t="shared" si="0"/>
        <v>1800</v>
      </c>
      <c r="H20" s="38">
        <f>SUM(F20*E20)</f>
        <v>156600</v>
      </c>
      <c r="I20" s="39">
        <v>20</v>
      </c>
      <c r="J20" s="40">
        <v>293.39999999999998</v>
      </c>
      <c r="K20" s="177">
        <f t="shared" si="2"/>
        <v>1173.5999999999999</v>
      </c>
      <c r="L20" s="173" t="s">
        <v>42</v>
      </c>
    </row>
    <row r="21" spans="1:12" ht="14.1" customHeight="1" thickBot="1" x14ac:dyDescent="0.3">
      <c r="A21" s="44">
        <v>12</v>
      </c>
      <c r="B21" s="36" t="s">
        <v>9</v>
      </c>
      <c r="C21" s="164" t="s">
        <v>200</v>
      </c>
      <c r="D21" s="37">
        <v>255</v>
      </c>
      <c r="E21" s="39">
        <v>2295</v>
      </c>
      <c r="F21" s="167">
        <v>5</v>
      </c>
      <c r="G21" s="38">
        <f t="shared" si="0"/>
        <v>1275</v>
      </c>
      <c r="H21" s="38">
        <v>0</v>
      </c>
      <c r="I21" s="39">
        <v>20</v>
      </c>
      <c r="J21" s="40">
        <v>14.39</v>
      </c>
      <c r="K21" s="177">
        <f t="shared" si="2"/>
        <v>71.95</v>
      </c>
      <c r="L21" s="173" t="s">
        <v>42</v>
      </c>
    </row>
    <row r="22" spans="1:12" ht="14.1" customHeight="1" thickBot="1" x14ac:dyDescent="0.3">
      <c r="A22" s="35">
        <v>13</v>
      </c>
      <c r="B22" s="36" t="s">
        <v>183</v>
      </c>
      <c r="C22" s="164" t="s">
        <v>196</v>
      </c>
      <c r="D22" s="37">
        <v>454</v>
      </c>
      <c r="E22" s="39">
        <v>0</v>
      </c>
      <c r="F22" s="167">
        <v>5</v>
      </c>
      <c r="G22" s="38">
        <f t="shared" si="0"/>
        <v>2270</v>
      </c>
      <c r="H22" s="38">
        <v>0</v>
      </c>
      <c r="I22" s="39">
        <v>20</v>
      </c>
      <c r="J22" s="40">
        <v>10.7</v>
      </c>
      <c r="K22" s="177">
        <f t="shared" si="2"/>
        <v>53.5</v>
      </c>
      <c r="L22" s="173" t="s">
        <v>42</v>
      </c>
    </row>
    <row r="23" spans="1:12" ht="14.1" customHeight="1" thickBot="1" x14ac:dyDescent="0.3">
      <c r="A23" s="35">
        <v>14</v>
      </c>
      <c r="B23" s="36" t="s">
        <v>293</v>
      </c>
      <c r="C23" s="164" t="s">
        <v>197</v>
      </c>
      <c r="D23" s="37">
        <v>3780</v>
      </c>
      <c r="E23" s="39">
        <v>0</v>
      </c>
      <c r="F23" s="167">
        <v>10</v>
      </c>
      <c r="G23" s="38">
        <f t="shared" si="0"/>
        <v>37800</v>
      </c>
      <c r="H23" s="38">
        <v>0</v>
      </c>
      <c r="I23" s="39">
        <v>20</v>
      </c>
      <c r="J23" s="40">
        <v>30.75</v>
      </c>
      <c r="K23" s="177">
        <f t="shared" si="2"/>
        <v>307.5</v>
      </c>
      <c r="L23" s="173" t="s">
        <v>42</v>
      </c>
    </row>
    <row r="24" spans="1:12" ht="14.1" customHeight="1" thickBot="1" x14ac:dyDescent="0.3">
      <c r="A24" s="35">
        <v>15</v>
      </c>
      <c r="B24" s="36" t="s">
        <v>10</v>
      </c>
      <c r="C24" s="164" t="s">
        <v>198</v>
      </c>
      <c r="D24" s="37">
        <v>227</v>
      </c>
      <c r="E24" s="39">
        <v>1135</v>
      </c>
      <c r="F24" s="167">
        <v>5</v>
      </c>
      <c r="G24" s="38">
        <f t="shared" si="0"/>
        <v>1135</v>
      </c>
      <c r="H24" s="38">
        <v>1135</v>
      </c>
      <c r="I24" s="39">
        <v>20</v>
      </c>
      <c r="J24" s="40">
        <v>14.84</v>
      </c>
      <c r="K24" s="177">
        <f t="shared" si="2"/>
        <v>74.2</v>
      </c>
      <c r="L24" s="173" t="s">
        <v>42</v>
      </c>
    </row>
    <row r="25" spans="1:12" ht="14.1" customHeight="1" thickBot="1" x14ac:dyDescent="0.3">
      <c r="A25" s="44">
        <v>16</v>
      </c>
      <c r="B25" s="36" t="s">
        <v>187</v>
      </c>
      <c r="C25" s="164" t="s">
        <v>199</v>
      </c>
      <c r="D25" s="37">
        <v>156</v>
      </c>
      <c r="E25" s="39">
        <v>1560</v>
      </c>
      <c r="F25" s="167">
        <v>5</v>
      </c>
      <c r="G25" s="38">
        <f t="shared" si="0"/>
        <v>780</v>
      </c>
      <c r="H25" s="38">
        <v>1560</v>
      </c>
      <c r="I25" s="39">
        <v>25</v>
      </c>
      <c r="J25" s="40">
        <v>10.56</v>
      </c>
      <c r="K25" s="177">
        <f t="shared" si="2"/>
        <v>52.800000000000004</v>
      </c>
      <c r="L25" s="173" t="s">
        <v>42</v>
      </c>
    </row>
    <row r="26" spans="1:12" ht="14.1" customHeight="1" thickBot="1" x14ac:dyDescent="0.3">
      <c r="A26" s="35">
        <v>17</v>
      </c>
      <c r="B26" s="36" t="s">
        <v>292</v>
      </c>
      <c r="C26" s="164" t="s">
        <v>201</v>
      </c>
      <c r="D26" s="37">
        <v>284</v>
      </c>
      <c r="E26" s="39">
        <v>59924</v>
      </c>
      <c r="F26" s="167">
        <v>10</v>
      </c>
      <c r="G26" s="38">
        <f t="shared" si="0"/>
        <v>2840</v>
      </c>
      <c r="H26" s="38">
        <f t="shared" ref="H26:H71" si="4">SUM(F26*E26)</f>
        <v>599240</v>
      </c>
      <c r="I26" s="39">
        <v>20</v>
      </c>
      <c r="J26" s="40">
        <v>67.150000000000006</v>
      </c>
      <c r="K26" s="177">
        <f t="shared" si="2"/>
        <v>671.5</v>
      </c>
      <c r="L26" s="173" t="s">
        <v>42</v>
      </c>
    </row>
    <row r="27" spans="1:12" ht="14.1" customHeight="1" thickBot="1" x14ac:dyDescent="0.3">
      <c r="A27" s="35">
        <v>18</v>
      </c>
      <c r="B27" s="36" t="s">
        <v>291</v>
      </c>
      <c r="C27" s="164" t="s">
        <v>202</v>
      </c>
      <c r="D27" s="37">
        <v>211</v>
      </c>
      <c r="E27" s="39">
        <v>42622</v>
      </c>
      <c r="F27" s="167">
        <v>16</v>
      </c>
      <c r="G27" s="38">
        <f t="shared" si="0"/>
        <v>3376</v>
      </c>
      <c r="H27" s="38">
        <f t="shared" si="4"/>
        <v>681952</v>
      </c>
      <c r="I27" s="39">
        <v>20</v>
      </c>
      <c r="J27" s="40">
        <v>50.91</v>
      </c>
      <c r="K27" s="177">
        <f t="shared" si="2"/>
        <v>814.56</v>
      </c>
      <c r="L27" s="173" t="s">
        <v>42</v>
      </c>
    </row>
    <row r="28" spans="1:12" ht="14.1" customHeight="1" thickBot="1" x14ac:dyDescent="0.3">
      <c r="A28" s="35">
        <v>19</v>
      </c>
      <c r="B28" s="36" t="s">
        <v>290</v>
      </c>
      <c r="C28" s="164" t="s">
        <v>203</v>
      </c>
      <c r="D28" s="37">
        <v>220</v>
      </c>
      <c r="E28" s="39">
        <v>30800</v>
      </c>
      <c r="F28" s="167">
        <v>2</v>
      </c>
      <c r="G28" s="38">
        <f t="shared" si="0"/>
        <v>440</v>
      </c>
      <c r="H28" s="38">
        <f t="shared" si="4"/>
        <v>61600</v>
      </c>
      <c r="I28" s="39">
        <v>20</v>
      </c>
      <c r="J28" s="40">
        <v>30.17</v>
      </c>
      <c r="K28" s="177">
        <f t="shared" si="2"/>
        <v>60.34</v>
      </c>
      <c r="L28" s="173" t="s">
        <v>42</v>
      </c>
    </row>
    <row r="29" spans="1:12" ht="14.1" customHeight="1" thickBot="1" x14ac:dyDescent="0.3">
      <c r="A29" s="44">
        <v>20</v>
      </c>
      <c r="B29" s="36" t="s">
        <v>289</v>
      </c>
      <c r="C29" s="164" t="s">
        <v>204</v>
      </c>
      <c r="D29" s="37">
        <v>266</v>
      </c>
      <c r="E29" s="39">
        <v>28196</v>
      </c>
      <c r="F29" s="167">
        <v>5</v>
      </c>
      <c r="G29" s="38">
        <f t="shared" si="0"/>
        <v>1330</v>
      </c>
      <c r="H29" s="38">
        <f t="shared" si="4"/>
        <v>140980</v>
      </c>
      <c r="I29" s="39">
        <v>20</v>
      </c>
      <c r="J29" s="40">
        <v>44.08</v>
      </c>
      <c r="K29" s="177">
        <f t="shared" si="2"/>
        <v>220.39999999999998</v>
      </c>
      <c r="L29" s="173" t="s">
        <v>42</v>
      </c>
    </row>
    <row r="30" spans="1:12" ht="14.1" customHeight="1" thickBot="1" x14ac:dyDescent="0.3">
      <c r="A30" s="35">
        <v>22</v>
      </c>
      <c r="B30" s="36" t="s">
        <v>288</v>
      </c>
      <c r="C30" s="164" t="s">
        <v>205</v>
      </c>
      <c r="D30" s="37">
        <v>709</v>
      </c>
      <c r="E30" s="39">
        <f>D30*76</f>
        <v>53884</v>
      </c>
      <c r="F30" s="167">
        <v>8</v>
      </c>
      <c r="G30" s="38">
        <f t="shared" si="0"/>
        <v>5672</v>
      </c>
      <c r="H30" s="38">
        <f t="shared" si="4"/>
        <v>431072</v>
      </c>
      <c r="I30" s="39">
        <v>20</v>
      </c>
      <c r="J30" s="40">
        <v>70.97</v>
      </c>
      <c r="K30" s="177">
        <f t="shared" si="2"/>
        <v>567.76</v>
      </c>
      <c r="L30" s="173" t="s">
        <v>42</v>
      </c>
    </row>
    <row r="31" spans="1:12" ht="14.1" customHeight="1" thickBot="1" x14ac:dyDescent="0.3">
      <c r="A31" s="35">
        <v>23</v>
      </c>
      <c r="B31" s="36" t="s">
        <v>287</v>
      </c>
      <c r="C31" s="164" t="s">
        <v>206</v>
      </c>
      <c r="D31" s="37">
        <v>160</v>
      </c>
      <c r="E31" s="39">
        <v>25120</v>
      </c>
      <c r="F31" s="167">
        <v>10</v>
      </c>
      <c r="G31" s="38">
        <f t="shared" si="0"/>
        <v>1600</v>
      </c>
      <c r="H31" s="38">
        <f t="shared" si="4"/>
        <v>251200</v>
      </c>
      <c r="I31" s="39">
        <v>20</v>
      </c>
      <c r="J31" s="40">
        <v>46.46</v>
      </c>
      <c r="K31" s="177">
        <f t="shared" si="2"/>
        <v>464.6</v>
      </c>
      <c r="L31" s="173" t="s">
        <v>42</v>
      </c>
    </row>
    <row r="32" spans="1:12" ht="14.1" customHeight="1" thickBot="1" x14ac:dyDescent="0.3">
      <c r="A32" s="44">
        <v>24</v>
      </c>
      <c r="B32" s="36" t="s">
        <v>11</v>
      </c>
      <c r="C32" s="164" t="s">
        <v>207</v>
      </c>
      <c r="D32" s="37">
        <v>972</v>
      </c>
      <c r="E32" s="39">
        <v>62208</v>
      </c>
      <c r="F32" s="167">
        <v>5</v>
      </c>
      <c r="G32" s="38">
        <f t="shared" si="0"/>
        <v>4860</v>
      </c>
      <c r="H32" s="38">
        <f t="shared" si="4"/>
        <v>311040</v>
      </c>
      <c r="I32" s="39">
        <v>35</v>
      </c>
      <c r="J32" s="40">
        <v>117.28</v>
      </c>
      <c r="K32" s="177">
        <f t="shared" si="2"/>
        <v>586.4</v>
      </c>
      <c r="L32" s="173" t="s">
        <v>42</v>
      </c>
    </row>
    <row r="33" spans="1:12" ht="14.1" customHeight="1" thickBot="1" x14ac:dyDescent="0.3">
      <c r="A33" s="35">
        <v>25</v>
      </c>
      <c r="B33" s="36" t="s">
        <v>286</v>
      </c>
      <c r="C33" s="164" t="s">
        <v>208</v>
      </c>
      <c r="D33" s="37">
        <v>5103</v>
      </c>
      <c r="E33" s="39">
        <v>76545</v>
      </c>
      <c r="F33" s="167">
        <v>5</v>
      </c>
      <c r="G33" s="38">
        <f t="shared" si="0"/>
        <v>25515</v>
      </c>
      <c r="H33" s="38">
        <f t="shared" si="4"/>
        <v>382725</v>
      </c>
      <c r="I33" s="39">
        <v>20</v>
      </c>
      <c r="J33" s="40">
        <v>43.59</v>
      </c>
      <c r="K33" s="177">
        <f t="shared" si="2"/>
        <v>217.95000000000002</v>
      </c>
      <c r="L33" s="173" t="s">
        <v>42</v>
      </c>
    </row>
    <row r="34" spans="1:12" ht="14.1" customHeight="1" thickBot="1" x14ac:dyDescent="0.3">
      <c r="A34" s="35">
        <v>26</v>
      </c>
      <c r="B34" s="36" t="s">
        <v>285</v>
      </c>
      <c r="C34" s="164" t="s">
        <v>209</v>
      </c>
      <c r="D34" s="37">
        <v>302</v>
      </c>
      <c r="E34" s="39">
        <v>67950</v>
      </c>
      <c r="F34" s="167">
        <v>5</v>
      </c>
      <c r="G34" s="38">
        <f t="shared" si="0"/>
        <v>1510</v>
      </c>
      <c r="H34" s="38">
        <f t="shared" si="4"/>
        <v>339750</v>
      </c>
      <c r="I34" s="39">
        <v>12</v>
      </c>
      <c r="J34" s="40">
        <v>31.92</v>
      </c>
      <c r="K34" s="177">
        <f t="shared" si="2"/>
        <v>159.60000000000002</v>
      </c>
      <c r="L34" s="173" t="s">
        <v>42</v>
      </c>
    </row>
    <row r="35" spans="1:12" ht="14.1" customHeight="1" thickBot="1" x14ac:dyDescent="0.3">
      <c r="A35" s="35">
        <v>27</v>
      </c>
      <c r="B35" s="36" t="s">
        <v>244</v>
      </c>
      <c r="C35" s="164" t="s">
        <v>210</v>
      </c>
      <c r="D35" s="37">
        <v>1068</v>
      </c>
      <c r="E35" s="39">
        <v>54468</v>
      </c>
      <c r="F35" s="167">
        <v>5</v>
      </c>
      <c r="G35" s="38">
        <f t="shared" si="0"/>
        <v>5340</v>
      </c>
      <c r="H35" s="38">
        <f t="shared" si="4"/>
        <v>272340</v>
      </c>
      <c r="I35" s="42">
        <v>5</v>
      </c>
      <c r="J35" s="40">
        <v>168.14</v>
      </c>
      <c r="K35" s="177">
        <f t="shared" si="2"/>
        <v>840.69999999999993</v>
      </c>
      <c r="L35" s="173" t="s">
        <v>42</v>
      </c>
    </row>
    <row r="36" spans="1:12" ht="14.1" customHeight="1" thickBot="1" x14ac:dyDescent="0.3">
      <c r="A36" s="44">
        <v>28</v>
      </c>
      <c r="B36" s="36" t="s">
        <v>267</v>
      </c>
      <c r="C36" s="164" t="s">
        <v>211</v>
      </c>
      <c r="D36" s="37">
        <v>11.5</v>
      </c>
      <c r="E36" s="39">
        <v>1242</v>
      </c>
      <c r="F36" s="167">
        <v>0</v>
      </c>
      <c r="G36" s="38">
        <f t="shared" si="0"/>
        <v>0</v>
      </c>
      <c r="H36" s="38">
        <f t="shared" si="4"/>
        <v>0</v>
      </c>
      <c r="I36" s="43">
        <v>20</v>
      </c>
      <c r="J36" s="40">
        <v>14.3</v>
      </c>
      <c r="K36" s="177">
        <f t="shared" si="2"/>
        <v>0</v>
      </c>
      <c r="L36" s="173" t="s">
        <v>42</v>
      </c>
    </row>
    <row r="37" spans="1:12" ht="14.1" customHeight="1" thickBot="1" x14ac:dyDescent="0.3">
      <c r="A37" s="35">
        <v>29</v>
      </c>
      <c r="B37" s="36" t="s">
        <v>186</v>
      </c>
      <c r="C37" s="164" t="s">
        <v>212</v>
      </c>
      <c r="D37" s="37">
        <v>243</v>
      </c>
      <c r="E37" s="39">
        <v>4860</v>
      </c>
      <c r="F37" s="167">
        <v>5</v>
      </c>
      <c r="G37" s="38">
        <f t="shared" si="0"/>
        <v>1215</v>
      </c>
      <c r="H37" s="38">
        <f t="shared" si="4"/>
        <v>24300</v>
      </c>
      <c r="I37" s="43">
        <v>15</v>
      </c>
      <c r="J37" s="40">
        <v>19.850000000000001</v>
      </c>
      <c r="K37" s="177">
        <f t="shared" si="2"/>
        <v>99.25</v>
      </c>
      <c r="L37" s="173" t="s">
        <v>42</v>
      </c>
    </row>
    <row r="38" spans="1:12" ht="14.1" customHeight="1" thickBot="1" x14ac:dyDescent="0.3">
      <c r="A38" s="35">
        <v>30</v>
      </c>
      <c r="B38" s="36" t="s">
        <v>12</v>
      </c>
      <c r="C38" s="164" t="s">
        <v>213</v>
      </c>
      <c r="D38" s="37">
        <v>243</v>
      </c>
      <c r="E38" s="39">
        <f>SUM(D38*30)</f>
        <v>7290</v>
      </c>
      <c r="F38" s="167">
        <v>10</v>
      </c>
      <c r="G38" s="38">
        <f t="shared" si="0"/>
        <v>2430</v>
      </c>
      <c r="H38" s="38">
        <f t="shared" si="4"/>
        <v>72900</v>
      </c>
      <c r="I38" s="39">
        <v>15</v>
      </c>
      <c r="J38" s="40">
        <v>26.35</v>
      </c>
      <c r="K38" s="177">
        <f t="shared" si="2"/>
        <v>263.5</v>
      </c>
      <c r="L38" s="173" t="s">
        <v>42</v>
      </c>
    </row>
    <row r="39" spans="1:12" ht="14.1" customHeight="1" thickBot="1" x14ac:dyDescent="0.3">
      <c r="A39" s="35">
        <v>31</v>
      </c>
      <c r="B39" s="36" t="s">
        <v>284</v>
      </c>
      <c r="C39" s="164" t="s">
        <v>214</v>
      </c>
      <c r="D39" s="37">
        <v>420</v>
      </c>
      <c r="E39" s="39">
        <v>43680</v>
      </c>
      <c r="F39" s="167">
        <v>1</v>
      </c>
      <c r="G39" s="38">
        <f t="shared" si="0"/>
        <v>420</v>
      </c>
      <c r="H39" s="38">
        <f t="shared" si="4"/>
        <v>43680</v>
      </c>
      <c r="I39" s="39">
        <v>30</v>
      </c>
      <c r="J39" s="40">
        <v>28.76</v>
      </c>
      <c r="K39" s="177">
        <f t="shared" si="2"/>
        <v>28.76</v>
      </c>
      <c r="L39" s="173" t="s">
        <v>42</v>
      </c>
    </row>
    <row r="40" spans="1:12" ht="14.1" customHeight="1" thickBot="1" x14ac:dyDescent="0.3">
      <c r="A40" s="44">
        <v>32</v>
      </c>
      <c r="B40" s="36" t="s">
        <v>283</v>
      </c>
      <c r="C40" s="164" t="s">
        <v>215</v>
      </c>
      <c r="D40" s="37">
        <v>383</v>
      </c>
      <c r="E40" s="39">
        <f>SUM(D40*104)</f>
        <v>39832</v>
      </c>
      <c r="F40" s="167">
        <v>14</v>
      </c>
      <c r="G40" s="38">
        <f t="shared" si="0"/>
        <v>5362</v>
      </c>
      <c r="H40" s="38">
        <f t="shared" si="4"/>
        <v>557648</v>
      </c>
      <c r="I40" s="39">
        <v>30</v>
      </c>
      <c r="J40" s="40">
        <v>27.59</v>
      </c>
      <c r="K40" s="177">
        <f t="shared" si="2"/>
        <v>386.26</v>
      </c>
      <c r="L40" s="173" t="s">
        <v>42</v>
      </c>
    </row>
    <row r="41" spans="1:12" ht="14.1" customHeight="1" thickBot="1" x14ac:dyDescent="0.3">
      <c r="A41" s="35">
        <v>33</v>
      </c>
      <c r="B41" s="36" t="s">
        <v>20</v>
      </c>
      <c r="C41" s="164" t="s">
        <v>216</v>
      </c>
      <c r="D41" s="37">
        <v>665</v>
      </c>
      <c r="E41" s="39">
        <f>D41*10</f>
        <v>6650</v>
      </c>
      <c r="F41" s="167">
        <v>5</v>
      </c>
      <c r="G41" s="38">
        <f t="shared" si="0"/>
        <v>3325</v>
      </c>
      <c r="H41" s="38">
        <f t="shared" si="4"/>
        <v>33250</v>
      </c>
      <c r="I41" s="39">
        <v>15</v>
      </c>
      <c r="J41" s="40">
        <v>12.12</v>
      </c>
      <c r="K41" s="177">
        <f t="shared" si="2"/>
        <v>60.599999999999994</v>
      </c>
      <c r="L41" s="173" t="s">
        <v>42</v>
      </c>
    </row>
    <row r="42" spans="1:12" ht="14.1" customHeight="1" thickBot="1" x14ac:dyDescent="0.3">
      <c r="A42" s="35">
        <v>34</v>
      </c>
      <c r="B42" s="36" t="s">
        <v>13</v>
      </c>
      <c r="C42" s="164" t="s">
        <v>217</v>
      </c>
      <c r="D42" s="37">
        <v>257</v>
      </c>
      <c r="E42" s="39">
        <v>1542</v>
      </c>
      <c r="F42" s="167">
        <v>5</v>
      </c>
      <c r="G42" s="38">
        <f t="shared" si="0"/>
        <v>1285</v>
      </c>
      <c r="H42" s="38">
        <f t="shared" si="4"/>
        <v>7710</v>
      </c>
      <c r="I42" s="42">
        <v>7</v>
      </c>
      <c r="J42" s="40">
        <v>8.6300000000000008</v>
      </c>
      <c r="K42" s="177">
        <f t="shared" si="2"/>
        <v>43.150000000000006</v>
      </c>
      <c r="L42" s="173" t="s">
        <v>42</v>
      </c>
    </row>
    <row r="43" spans="1:12" ht="14.1" customHeight="1" thickBot="1" x14ac:dyDescent="0.3">
      <c r="A43" s="35">
        <v>35</v>
      </c>
      <c r="B43" s="36" t="s">
        <v>282</v>
      </c>
      <c r="C43" s="164" t="s">
        <v>218</v>
      </c>
      <c r="D43" s="37">
        <v>592</v>
      </c>
      <c r="E43" s="39">
        <f>D43*80</f>
        <v>47360</v>
      </c>
      <c r="F43" s="167">
        <v>5</v>
      </c>
      <c r="G43" s="38">
        <f t="shared" si="0"/>
        <v>2960</v>
      </c>
      <c r="H43" s="38">
        <f t="shared" si="4"/>
        <v>236800</v>
      </c>
      <c r="I43" s="39">
        <v>15</v>
      </c>
      <c r="J43" s="40">
        <v>79.98</v>
      </c>
      <c r="K43" s="177">
        <f t="shared" si="2"/>
        <v>399.90000000000003</v>
      </c>
      <c r="L43" s="173" t="s">
        <v>42</v>
      </c>
    </row>
    <row r="44" spans="1:12" ht="14.1" customHeight="1" thickBot="1" x14ac:dyDescent="0.25">
      <c r="A44" s="44">
        <v>36</v>
      </c>
      <c r="B44" s="36" t="s">
        <v>14</v>
      </c>
      <c r="C44" s="36"/>
      <c r="D44" s="37">
        <v>658</v>
      </c>
      <c r="E44" s="39">
        <v>0</v>
      </c>
      <c r="F44" s="167">
        <v>5</v>
      </c>
      <c r="G44" s="38">
        <f t="shared" si="0"/>
        <v>3290</v>
      </c>
      <c r="H44" s="38">
        <f t="shared" si="4"/>
        <v>0</v>
      </c>
      <c r="I44" s="42">
        <v>4</v>
      </c>
      <c r="J44" s="40">
        <v>9.2100000000000009</v>
      </c>
      <c r="K44" s="177">
        <f t="shared" si="2"/>
        <v>46.050000000000004</v>
      </c>
      <c r="L44" s="173" t="s">
        <v>268</v>
      </c>
    </row>
    <row r="45" spans="1:12" ht="14.1" customHeight="1" thickBot="1" x14ac:dyDescent="0.3">
      <c r="A45" s="35">
        <v>37</v>
      </c>
      <c r="B45" s="36" t="s">
        <v>15</v>
      </c>
      <c r="C45" s="164" t="s">
        <v>219</v>
      </c>
      <c r="D45" s="37">
        <v>2268</v>
      </c>
      <c r="E45" s="39">
        <v>0</v>
      </c>
      <c r="F45" s="167">
        <v>5</v>
      </c>
      <c r="G45" s="38">
        <f t="shared" si="0"/>
        <v>11340</v>
      </c>
      <c r="H45" s="38">
        <f t="shared" si="4"/>
        <v>0</v>
      </c>
      <c r="I45" s="42">
        <v>5</v>
      </c>
      <c r="J45" s="40">
        <v>18.45</v>
      </c>
      <c r="K45" s="177">
        <f t="shared" si="2"/>
        <v>92.25</v>
      </c>
      <c r="L45" s="173" t="s">
        <v>42</v>
      </c>
    </row>
    <row r="46" spans="1:12" ht="14.1" customHeight="1" thickBot="1" x14ac:dyDescent="0.3">
      <c r="A46" s="35">
        <v>38</v>
      </c>
      <c r="B46" s="36" t="s">
        <v>270</v>
      </c>
      <c r="C46" s="164" t="s">
        <v>220</v>
      </c>
      <c r="D46" s="37">
        <v>320</v>
      </c>
      <c r="E46" s="39">
        <f>D46*246</f>
        <v>78720</v>
      </c>
      <c r="F46" s="167">
        <v>5</v>
      </c>
      <c r="G46" s="38">
        <f t="shared" si="0"/>
        <v>1600</v>
      </c>
      <c r="H46" s="38">
        <f t="shared" si="4"/>
        <v>393600</v>
      </c>
      <c r="I46" s="39">
        <v>25</v>
      </c>
      <c r="J46" s="40">
        <v>121</v>
      </c>
      <c r="K46" s="177">
        <f t="shared" si="2"/>
        <v>605</v>
      </c>
      <c r="L46" s="173" t="s">
        <v>42</v>
      </c>
    </row>
    <row r="47" spans="1:12" ht="14.1" customHeight="1" thickBot="1" x14ac:dyDescent="0.3">
      <c r="A47" s="35">
        <v>39</v>
      </c>
      <c r="B47" s="36" t="s">
        <v>271</v>
      </c>
      <c r="C47" s="164" t="s">
        <v>221</v>
      </c>
      <c r="D47" s="37">
        <v>810</v>
      </c>
      <c r="E47" s="39">
        <f>D47*46</f>
        <v>37260</v>
      </c>
      <c r="F47" s="167">
        <v>5</v>
      </c>
      <c r="G47" s="38">
        <f t="shared" si="0"/>
        <v>4050</v>
      </c>
      <c r="H47" s="38">
        <f t="shared" si="4"/>
        <v>186300</v>
      </c>
      <c r="I47" s="39">
        <v>25</v>
      </c>
      <c r="J47" s="40">
        <v>142.75</v>
      </c>
      <c r="K47" s="177">
        <f t="shared" si="2"/>
        <v>713.75</v>
      </c>
      <c r="L47" s="173" t="s">
        <v>42</v>
      </c>
    </row>
    <row r="48" spans="1:12" ht="14.1" customHeight="1" thickBot="1" x14ac:dyDescent="0.3">
      <c r="A48" s="44">
        <v>40</v>
      </c>
      <c r="B48" s="36" t="s">
        <v>272</v>
      </c>
      <c r="C48" s="164" t="s">
        <v>222</v>
      </c>
      <c r="D48" s="37">
        <v>324</v>
      </c>
      <c r="E48" s="39">
        <f>D48*52</f>
        <v>16848</v>
      </c>
      <c r="F48" s="167">
        <v>5</v>
      </c>
      <c r="G48" s="38">
        <f>SUM(F48*D48)</f>
        <v>1620</v>
      </c>
      <c r="H48" s="38">
        <f t="shared" si="4"/>
        <v>84240</v>
      </c>
      <c r="I48" s="38">
        <v>25</v>
      </c>
      <c r="J48" s="40">
        <v>89.25</v>
      </c>
      <c r="K48" s="177">
        <f t="shared" si="2"/>
        <v>446.25</v>
      </c>
      <c r="L48" s="173" t="s">
        <v>42</v>
      </c>
    </row>
    <row r="49" spans="1:12" ht="14.1" customHeight="1" thickBot="1" x14ac:dyDescent="0.3">
      <c r="A49" s="35">
        <v>41</v>
      </c>
      <c r="B49" s="36" t="s">
        <v>245</v>
      </c>
      <c r="C49" s="164" t="s">
        <v>223</v>
      </c>
      <c r="D49" s="37">
        <v>510</v>
      </c>
      <c r="E49" s="39">
        <v>3570</v>
      </c>
      <c r="F49" s="167">
        <v>1</v>
      </c>
      <c r="G49" s="38">
        <f>SUM(F49*D49)</f>
        <v>510</v>
      </c>
      <c r="H49" s="38">
        <f t="shared" si="4"/>
        <v>3570</v>
      </c>
      <c r="I49" s="38">
        <v>25</v>
      </c>
      <c r="J49" s="40">
        <v>113.56</v>
      </c>
      <c r="K49" s="177">
        <f t="shared" si="2"/>
        <v>113.56</v>
      </c>
      <c r="L49" s="173" t="s">
        <v>42</v>
      </c>
    </row>
    <row r="50" spans="1:12" ht="14.1" customHeight="1" thickBot="1" x14ac:dyDescent="0.3">
      <c r="A50" s="35">
        <v>42</v>
      </c>
      <c r="B50" s="36" t="s">
        <v>273</v>
      </c>
      <c r="C50" s="164" t="s">
        <v>224</v>
      </c>
      <c r="D50" s="37">
        <v>324</v>
      </c>
      <c r="E50" s="39">
        <v>13932</v>
      </c>
      <c r="F50" s="167">
        <v>5</v>
      </c>
      <c r="G50" s="38">
        <f>SUM(F50*D50)</f>
        <v>1620</v>
      </c>
      <c r="H50" s="38">
        <f t="shared" si="4"/>
        <v>69660</v>
      </c>
      <c r="I50" s="38">
        <v>25</v>
      </c>
      <c r="J50" s="40">
        <v>87.01</v>
      </c>
      <c r="K50" s="177">
        <f t="shared" si="2"/>
        <v>435.05</v>
      </c>
      <c r="L50" s="173" t="s">
        <v>42</v>
      </c>
    </row>
    <row r="51" spans="1:12" ht="14.1" customHeight="1" thickBot="1" x14ac:dyDescent="0.3">
      <c r="A51" s="35">
        <v>43</v>
      </c>
      <c r="B51" s="36" t="s">
        <v>274</v>
      </c>
      <c r="C51" s="164" t="s">
        <v>225</v>
      </c>
      <c r="D51" s="37">
        <v>1814</v>
      </c>
      <c r="E51" s="39">
        <v>30838</v>
      </c>
      <c r="F51" s="167">
        <v>5</v>
      </c>
      <c r="G51" s="38">
        <f>SUM(F51*D51)</f>
        <v>9070</v>
      </c>
      <c r="H51" s="38">
        <f t="shared" si="4"/>
        <v>154190</v>
      </c>
      <c r="I51" s="38">
        <v>25</v>
      </c>
      <c r="J51" s="40">
        <v>56.88</v>
      </c>
      <c r="K51" s="177">
        <f t="shared" si="2"/>
        <v>284.40000000000003</v>
      </c>
      <c r="L51" s="173" t="s">
        <v>42</v>
      </c>
    </row>
    <row r="52" spans="1:12" ht="14.1" customHeight="1" thickBot="1" x14ac:dyDescent="0.3">
      <c r="A52" s="44">
        <v>44</v>
      </c>
      <c r="B52" s="36" t="s">
        <v>246</v>
      </c>
      <c r="C52" s="164" t="s">
        <v>226</v>
      </c>
      <c r="D52" s="37">
        <v>1704</v>
      </c>
      <c r="E52" s="39">
        <v>8520</v>
      </c>
      <c r="F52" s="167">
        <v>5</v>
      </c>
      <c r="G52" s="38">
        <f>SUM(F52*D52)</f>
        <v>8520</v>
      </c>
      <c r="H52" s="38">
        <f t="shared" si="4"/>
        <v>42600</v>
      </c>
      <c r="I52" s="38">
        <v>25</v>
      </c>
      <c r="J52" s="40">
        <v>95.23</v>
      </c>
      <c r="K52" s="177">
        <f t="shared" si="2"/>
        <v>476.15000000000003</v>
      </c>
      <c r="L52" s="173" t="s">
        <v>42</v>
      </c>
    </row>
    <row r="53" spans="1:12" ht="14.1" customHeight="1" thickBot="1" x14ac:dyDescent="0.3">
      <c r="A53" s="35">
        <v>45</v>
      </c>
      <c r="B53" s="36" t="s">
        <v>275</v>
      </c>
      <c r="C53" s="164" t="s">
        <v>227</v>
      </c>
      <c r="D53" s="37">
        <v>432</v>
      </c>
      <c r="E53" s="39">
        <f>D53*72</f>
        <v>31104</v>
      </c>
      <c r="F53" s="167">
        <v>5</v>
      </c>
      <c r="G53" s="38">
        <f t="shared" si="0"/>
        <v>2160</v>
      </c>
      <c r="H53" s="38">
        <f t="shared" si="4"/>
        <v>155520</v>
      </c>
      <c r="I53" s="38">
        <v>25</v>
      </c>
      <c r="J53" s="40">
        <v>85.35</v>
      </c>
      <c r="K53" s="177">
        <f t="shared" si="2"/>
        <v>426.75</v>
      </c>
      <c r="L53" s="173" t="s">
        <v>42</v>
      </c>
    </row>
    <row r="54" spans="1:12" ht="14.1" customHeight="1" thickBot="1" x14ac:dyDescent="0.3">
      <c r="A54" s="35">
        <v>46</v>
      </c>
      <c r="B54" s="36" t="s">
        <v>184</v>
      </c>
      <c r="C54" s="164" t="s">
        <v>228</v>
      </c>
      <c r="D54" s="37">
        <v>40</v>
      </c>
      <c r="E54" s="39">
        <v>3880</v>
      </c>
      <c r="F54" s="167">
        <v>2</v>
      </c>
      <c r="G54" s="38">
        <f t="shared" si="0"/>
        <v>80</v>
      </c>
      <c r="H54" s="38">
        <f t="shared" si="4"/>
        <v>7760</v>
      </c>
      <c r="I54" s="38">
        <v>25</v>
      </c>
      <c r="J54" s="40">
        <v>23.47</v>
      </c>
      <c r="K54" s="177">
        <f t="shared" si="2"/>
        <v>46.94</v>
      </c>
      <c r="L54" s="173" t="s">
        <v>42</v>
      </c>
    </row>
    <row r="55" spans="1:12" ht="14.1" customHeight="1" thickBot="1" x14ac:dyDescent="0.3">
      <c r="A55" s="35">
        <v>47</v>
      </c>
      <c r="B55" s="36" t="s">
        <v>21</v>
      </c>
      <c r="C55" s="164" t="s">
        <v>229</v>
      </c>
      <c r="D55" s="37">
        <v>48</v>
      </c>
      <c r="E55" s="39">
        <f>D55*97</f>
        <v>4656</v>
      </c>
      <c r="F55" s="167">
        <v>6</v>
      </c>
      <c r="G55" s="38">
        <f t="shared" si="0"/>
        <v>288</v>
      </c>
      <c r="H55" s="38">
        <f t="shared" si="4"/>
        <v>27936</v>
      </c>
      <c r="I55" s="38">
        <v>20</v>
      </c>
      <c r="J55" s="40">
        <v>24.13</v>
      </c>
      <c r="K55" s="177">
        <f t="shared" si="2"/>
        <v>144.78</v>
      </c>
      <c r="L55" s="173" t="s">
        <v>42</v>
      </c>
    </row>
    <row r="56" spans="1:12" ht="14.1" customHeight="1" thickBot="1" x14ac:dyDescent="0.3">
      <c r="A56" s="44">
        <v>48</v>
      </c>
      <c r="B56" s="36" t="s">
        <v>247</v>
      </c>
      <c r="C56" s="164" t="s">
        <v>230</v>
      </c>
      <c r="D56" s="37">
        <v>146</v>
      </c>
      <c r="E56" s="39">
        <v>3212</v>
      </c>
      <c r="F56" s="167">
        <v>4</v>
      </c>
      <c r="G56" s="38">
        <f t="shared" si="0"/>
        <v>584</v>
      </c>
      <c r="H56" s="38">
        <f t="shared" si="4"/>
        <v>12848</v>
      </c>
      <c r="I56" s="38">
        <v>25</v>
      </c>
      <c r="J56" s="40">
        <v>150.55000000000001</v>
      </c>
      <c r="K56" s="177">
        <f t="shared" si="2"/>
        <v>602.20000000000005</v>
      </c>
      <c r="L56" s="173" t="s">
        <v>42</v>
      </c>
    </row>
    <row r="57" spans="1:12" ht="14.1" customHeight="1" thickBot="1" x14ac:dyDescent="0.3">
      <c r="A57" s="35">
        <v>49</v>
      </c>
      <c r="B57" s="36" t="s">
        <v>276</v>
      </c>
      <c r="C57" s="164" t="s">
        <v>231</v>
      </c>
      <c r="D57" s="37">
        <v>224</v>
      </c>
      <c r="E57" s="39">
        <f>D57*147</f>
        <v>32928</v>
      </c>
      <c r="F57" s="167">
        <v>10</v>
      </c>
      <c r="G57" s="38">
        <f t="shared" si="0"/>
        <v>2240</v>
      </c>
      <c r="H57" s="38">
        <f t="shared" si="4"/>
        <v>329280</v>
      </c>
      <c r="I57" s="38">
        <v>20</v>
      </c>
      <c r="J57" s="40">
        <v>44.32</v>
      </c>
      <c r="K57" s="177">
        <f t="shared" si="2"/>
        <v>443.2</v>
      </c>
      <c r="L57" s="173" t="s">
        <v>42</v>
      </c>
    </row>
    <row r="58" spans="1:12" ht="14.1" customHeight="1" thickBot="1" x14ac:dyDescent="0.3">
      <c r="A58" s="35">
        <v>50</v>
      </c>
      <c r="B58" s="36" t="s">
        <v>277</v>
      </c>
      <c r="C58" s="164" t="s">
        <v>232</v>
      </c>
      <c r="D58" s="37">
        <v>160</v>
      </c>
      <c r="E58" s="39">
        <v>12320</v>
      </c>
      <c r="F58" s="167">
        <v>4</v>
      </c>
      <c r="G58" s="38">
        <f t="shared" si="0"/>
        <v>640</v>
      </c>
      <c r="H58" s="38">
        <f t="shared" si="4"/>
        <v>49280</v>
      </c>
      <c r="I58" s="38">
        <v>20</v>
      </c>
      <c r="J58" s="40">
        <v>64.31</v>
      </c>
      <c r="K58" s="177">
        <f t="shared" si="2"/>
        <v>257.24</v>
      </c>
      <c r="L58" s="173" t="s">
        <v>42</v>
      </c>
    </row>
    <row r="59" spans="1:12" ht="14.1" customHeight="1" thickBot="1" x14ac:dyDescent="0.3">
      <c r="A59" s="35">
        <v>51</v>
      </c>
      <c r="B59" s="36" t="s">
        <v>248</v>
      </c>
      <c r="C59" s="164" t="s">
        <v>233</v>
      </c>
      <c r="D59" s="37">
        <v>264</v>
      </c>
      <c r="E59" s="39">
        <v>28248</v>
      </c>
      <c r="F59" s="167">
        <v>1</v>
      </c>
      <c r="G59" s="38">
        <f t="shared" si="0"/>
        <v>264</v>
      </c>
      <c r="H59" s="38">
        <f t="shared" si="4"/>
        <v>28248</v>
      </c>
      <c r="I59" s="38">
        <v>20</v>
      </c>
      <c r="J59" s="40">
        <v>171.55</v>
      </c>
      <c r="K59" s="177">
        <f t="shared" si="2"/>
        <v>171.55</v>
      </c>
      <c r="L59" s="173" t="s">
        <v>42</v>
      </c>
    </row>
    <row r="60" spans="1:12" ht="14.1" customHeight="1" thickBot="1" x14ac:dyDescent="0.3">
      <c r="A60" s="44">
        <v>52</v>
      </c>
      <c r="B60" s="36" t="s">
        <v>249</v>
      </c>
      <c r="C60" s="164" t="s">
        <v>234</v>
      </c>
      <c r="D60" s="37">
        <v>552</v>
      </c>
      <c r="E60" s="39">
        <v>60720</v>
      </c>
      <c r="F60" s="167">
        <v>4</v>
      </c>
      <c r="G60" s="38">
        <f t="shared" si="0"/>
        <v>2208</v>
      </c>
      <c r="H60" s="38">
        <f t="shared" si="4"/>
        <v>242880</v>
      </c>
      <c r="I60" s="38">
        <v>15</v>
      </c>
      <c r="J60" s="40">
        <v>115.61</v>
      </c>
      <c r="K60" s="177">
        <f t="shared" si="2"/>
        <v>462.44</v>
      </c>
      <c r="L60" s="173" t="s">
        <v>42</v>
      </c>
    </row>
    <row r="61" spans="1:12" ht="14.1" customHeight="1" thickBot="1" x14ac:dyDescent="0.3">
      <c r="A61" s="35">
        <v>53</v>
      </c>
      <c r="B61" s="36" t="s">
        <v>185</v>
      </c>
      <c r="C61" s="164" t="s">
        <v>235</v>
      </c>
      <c r="D61" s="37">
        <v>92</v>
      </c>
      <c r="E61" s="39">
        <v>10120</v>
      </c>
      <c r="F61" s="167">
        <v>5</v>
      </c>
      <c r="G61" s="38">
        <f t="shared" si="0"/>
        <v>460</v>
      </c>
      <c r="H61" s="38">
        <f t="shared" si="4"/>
        <v>50600</v>
      </c>
      <c r="I61" s="38">
        <v>15</v>
      </c>
      <c r="J61" s="40">
        <v>19.399999999999999</v>
      </c>
      <c r="K61" s="177">
        <f t="shared" si="2"/>
        <v>97</v>
      </c>
      <c r="L61" s="173" t="s">
        <v>42</v>
      </c>
    </row>
    <row r="62" spans="1:12" ht="14.1" customHeight="1" thickBot="1" x14ac:dyDescent="0.3">
      <c r="A62" s="35">
        <v>54</v>
      </c>
      <c r="B62" s="36" t="s">
        <v>22</v>
      </c>
      <c r="C62" s="164" t="s">
        <v>236</v>
      </c>
      <c r="D62" s="37">
        <v>98</v>
      </c>
      <c r="E62" s="39">
        <f>D62*140</f>
        <v>13720</v>
      </c>
      <c r="F62" s="167">
        <v>6</v>
      </c>
      <c r="G62" s="38">
        <f t="shared" si="0"/>
        <v>588</v>
      </c>
      <c r="H62" s="38">
        <f t="shared" si="4"/>
        <v>82320</v>
      </c>
      <c r="I62" s="39">
        <v>15</v>
      </c>
      <c r="J62" s="40">
        <v>25.4</v>
      </c>
      <c r="K62" s="177">
        <f t="shared" si="2"/>
        <v>152.39999999999998</v>
      </c>
      <c r="L62" s="173" t="s">
        <v>42</v>
      </c>
    </row>
    <row r="63" spans="1:12" ht="14.1" customHeight="1" thickBot="1" x14ac:dyDescent="0.25">
      <c r="A63" s="35">
        <v>55</v>
      </c>
      <c r="B63" s="36" t="s">
        <v>43</v>
      </c>
      <c r="C63" s="36"/>
      <c r="D63" s="37">
        <v>178</v>
      </c>
      <c r="E63" s="39">
        <f>D63*50</f>
        <v>8900</v>
      </c>
      <c r="F63" s="167">
        <v>30</v>
      </c>
      <c r="G63" s="38">
        <f t="shared" si="0"/>
        <v>5340</v>
      </c>
      <c r="H63" s="38">
        <f t="shared" si="4"/>
        <v>267000</v>
      </c>
      <c r="I63" s="212">
        <v>10</v>
      </c>
      <c r="J63" s="40">
        <v>20</v>
      </c>
      <c r="K63" s="177">
        <f t="shared" si="2"/>
        <v>600</v>
      </c>
      <c r="L63" s="173" t="s">
        <v>44</v>
      </c>
    </row>
    <row r="64" spans="1:12" ht="14.1" customHeight="1" thickBot="1" x14ac:dyDescent="0.3">
      <c r="A64" s="35">
        <v>56</v>
      </c>
      <c r="B64" s="45" t="s">
        <v>250</v>
      </c>
      <c r="C64" s="164" t="s">
        <v>237</v>
      </c>
      <c r="D64" s="46">
        <v>828</v>
      </c>
      <c r="E64" s="47">
        <v>37260</v>
      </c>
      <c r="F64" s="168">
        <v>5</v>
      </c>
      <c r="G64" s="38">
        <f t="shared" si="0"/>
        <v>4140</v>
      </c>
      <c r="H64" s="38">
        <f t="shared" si="4"/>
        <v>186300</v>
      </c>
      <c r="I64" s="47">
        <v>20</v>
      </c>
      <c r="J64" s="48">
        <v>153.96</v>
      </c>
      <c r="K64" s="177">
        <f t="shared" si="2"/>
        <v>769.80000000000007</v>
      </c>
      <c r="L64" s="174" t="s">
        <v>42</v>
      </c>
    </row>
    <row r="65" spans="1:12" ht="14.1" customHeight="1" thickBot="1" x14ac:dyDescent="0.3">
      <c r="A65" s="35">
        <v>57</v>
      </c>
      <c r="B65" s="45" t="s">
        <v>278</v>
      </c>
      <c r="C65" s="164" t="s">
        <v>266</v>
      </c>
      <c r="D65" s="46">
        <v>486</v>
      </c>
      <c r="E65" s="47">
        <v>21870</v>
      </c>
      <c r="F65" s="168">
        <v>10</v>
      </c>
      <c r="G65" s="38">
        <f t="shared" si="0"/>
        <v>4860</v>
      </c>
      <c r="H65" s="38">
        <f t="shared" si="4"/>
        <v>218700</v>
      </c>
      <c r="I65" s="47">
        <v>25</v>
      </c>
      <c r="J65" s="48">
        <v>78.78</v>
      </c>
      <c r="K65" s="177">
        <f t="shared" si="2"/>
        <v>787.8</v>
      </c>
      <c r="L65" s="174" t="s">
        <v>42</v>
      </c>
    </row>
    <row r="66" spans="1:12" ht="14.1" customHeight="1" thickBot="1" x14ac:dyDescent="0.3">
      <c r="A66" s="44">
        <v>58</v>
      </c>
      <c r="B66" s="45" t="s">
        <v>251</v>
      </c>
      <c r="C66" s="164" t="s">
        <v>242</v>
      </c>
      <c r="D66" s="46">
        <v>132</v>
      </c>
      <c r="E66" s="47">
        <v>30360</v>
      </c>
      <c r="F66" s="168">
        <v>0</v>
      </c>
      <c r="G66" s="38">
        <f t="shared" si="0"/>
        <v>0</v>
      </c>
      <c r="H66" s="38">
        <f t="shared" si="4"/>
        <v>0</v>
      </c>
      <c r="I66" s="47">
        <v>30</v>
      </c>
      <c r="J66" s="48">
        <v>283.45999999999998</v>
      </c>
      <c r="K66" s="177">
        <f t="shared" si="2"/>
        <v>0</v>
      </c>
      <c r="L66" s="174" t="s">
        <v>42</v>
      </c>
    </row>
    <row r="67" spans="1:12" ht="14.1" customHeight="1" thickBot="1" x14ac:dyDescent="0.3">
      <c r="A67" s="35">
        <v>59</v>
      </c>
      <c r="B67" s="45" t="s">
        <v>252</v>
      </c>
      <c r="C67" s="164" t="s">
        <v>243</v>
      </c>
      <c r="D67" s="46">
        <v>84</v>
      </c>
      <c r="E67" s="47">
        <v>14280</v>
      </c>
      <c r="F67" s="168">
        <v>0</v>
      </c>
      <c r="G67" s="38">
        <f t="shared" si="0"/>
        <v>0</v>
      </c>
      <c r="H67" s="38">
        <f t="shared" si="4"/>
        <v>0</v>
      </c>
      <c r="I67" s="47">
        <v>30</v>
      </c>
      <c r="J67" s="48">
        <v>238.46</v>
      </c>
      <c r="K67" s="177">
        <f t="shared" si="2"/>
        <v>0</v>
      </c>
      <c r="L67" s="174" t="s">
        <v>42</v>
      </c>
    </row>
    <row r="68" spans="1:12" ht="14.1" customHeight="1" thickBot="1" x14ac:dyDescent="0.25">
      <c r="A68" s="35">
        <v>60</v>
      </c>
      <c r="B68" s="45" t="s">
        <v>40</v>
      </c>
      <c r="C68" s="36"/>
      <c r="D68" s="46"/>
      <c r="E68" s="47"/>
      <c r="F68" s="168">
        <v>20</v>
      </c>
      <c r="G68" s="38">
        <f>SUM(F68*D68)</f>
        <v>0</v>
      </c>
      <c r="H68" s="38">
        <f>SUM(F68*E68)</f>
        <v>0</v>
      </c>
      <c r="I68" s="195" t="s">
        <v>53</v>
      </c>
      <c r="J68" s="48">
        <v>19.989999999999998</v>
      </c>
      <c r="K68" s="177">
        <f>SUM(F68*J68)</f>
        <v>399.79999999999995</v>
      </c>
      <c r="L68" s="174" t="s">
        <v>16</v>
      </c>
    </row>
    <row r="69" spans="1:12" ht="14.1" customHeight="1" thickBot="1" x14ac:dyDescent="0.25">
      <c r="A69" s="35">
        <v>61</v>
      </c>
      <c r="B69" s="45" t="s">
        <v>39</v>
      </c>
      <c r="C69" s="36"/>
      <c r="D69" s="46"/>
      <c r="E69" s="47"/>
      <c r="F69" s="168">
        <v>20</v>
      </c>
      <c r="G69" s="38">
        <f>SUM(F69*D69)</f>
        <v>0</v>
      </c>
      <c r="H69" s="38">
        <f>SUM(F69*E69)</f>
        <v>0</v>
      </c>
      <c r="I69" s="195" t="s">
        <v>53</v>
      </c>
      <c r="J69" s="48">
        <v>11.99</v>
      </c>
      <c r="K69" s="177">
        <f>SUM(F69*J69)</f>
        <v>239.8</v>
      </c>
      <c r="L69" s="174" t="s">
        <v>16</v>
      </c>
    </row>
    <row r="70" spans="1:12" ht="14.1" customHeight="1" thickBot="1" x14ac:dyDescent="0.25">
      <c r="A70" s="35">
        <v>62</v>
      </c>
      <c r="B70" s="45"/>
      <c r="C70" s="36"/>
      <c r="D70" s="46"/>
      <c r="E70" s="47"/>
      <c r="F70" s="168">
        <v>0</v>
      </c>
      <c r="G70" s="38">
        <f t="shared" si="0"/>
        <v>0</v>
      </c>
      <c r="H70" s="38">
        <f t="shared" si="4"/>
        <v>0</v>
      </c>
      <c r="I70" s="47"/>
      <c r="J70" s="48"/>
      <c r="K70" s="177">
        <f t="shared" si="2"/>
        <v>0</v>
      </c>
      <c r="L70" s="174"/>
    </row>
    <row r="71" spans="1:12" ht="14.1" customHeight="1" thickBot="1" x14ac:dyDescent="0.25">
      <c r="A71" s="35">
        <v>63</v>
      </c>
      <c r="B71" s="50"/>
      <c r="C71" s="50"/>
      <c r="D71" s="51"/>
      <c r="E71" s="52"/>
      <c r="F71" s="178">
        <v>0</v>
      </c>
      <c r="G71" s="179">
        <f t="shared" si="0"/>
        <v>0</v>
      </c>
      <c r="H71" s="179">
        <f t="shared" si="4"/>
        <v>0</v>
      </c>
      <c r="I71" s="52"/>
      <c r="J71" s="53"/>
      <c r="K71" s="180">
        <f t="shared" si="2"/>
        <v>0</v>
      </c>
      <c r="L71" s="175"/>
    </row>
    <row r="72" spans="1:12" ht="14.1" customHeight="1" thickTop="1" x14ac:dyDescent="0.2">
      <c r="A72" s="54"/>
      <c r="B72" s="55" t="s">
        <v>17</v>
      </c>
      <c r="C72" s="55"/>
      <c r="D72" s="56"/>
      <c r="E72" s="56"/>
      <c r="F72" s="169"/>
      <c r="G72" s="56"/>
      <c r="H72" s="57">
        <f>SUM(H10:H71)</f>
        <v>10950420</v>
      </c>
      <c r="I72" s="56"/>
      <c r="J72" s="58"/>
      <c r="K72" s="158">
        <f>SUM(K10:K71)</f>
        <v>19932.53</v>
      </c>
      <c r="L72" s="59"/>
    </row>
    <row r="73" spans="1:12" ht="14.1" customHeight="1" x14ac:dyDescent="0.2">
      <c r="A73" s="60"/>
      <c r="D73" s="14"/>
      <c r="E73" s="14"/>
      <c r="F73" s="166"/>
      <c r="G73" s="14"/>
      <c r="H73" s="14"/>
      <c r="I73" s="14"/>
      <c r="J73" s="21"/>
      <c r="K73" s="154"/>
      <c r="L73" s="16"/>
    </row>
    <row r="74" spans="1:12" ht="14.1" customHeight="1" thickBot="1" x14ac:dyDescent="0.25">
      <c r="A74" s="60"/>
      <c r="B74" s="12" t="s">
        <v>33</v>
      </c>
      <c r="D74" s="13"/>
      <c r="E74" s="14"/>
      <c r="F74" s="166"/>
      <c r="G74" s="15"/>
      <c r="H74" s="15"/>
      <c r="I74" s="14"/>
      <c r="J74" s="20"/>
      <c r="K74" s="154"/>
      <c r="L74" s="16"/>
    </row>
    <row r="75" spans="1:12" ht="14.1" customHeight="1" thickTop="1" thickBot="1" x14ac:dyDescent="0.25">
      <c r="A75" s="23" t="s">
        <v>6</v>
      </c>
      <c r="B75" s="24" t="s">
        <v>0</v>
      </c>
      <c r="C75" s="24"/>
      <c r="D75" s="78" t="s">
        <v>300</v>
      </c>
      <c r="E75" s="76" t="s">
        <v>2</v>
      </c>
      <c r="F75" s="80" t="s">
        <v>279</v>
      </c>
      <c r="G75" s="80" t="s">
        <v>7</v>
      </c>
      <c r="H75" s="25" t="s">
        <v>30</v>
      </c>
      <c r="I75" s="76" t="s">
        <v>280</v>
      </c>
      <c r="J75" s="26" t="s">
        <v>4</v>
      </c>
      <c r="K75" s="155" t="s">
        <v>5</v>
      </c>
      <c r="L75" s="27" t="s">
        <v>45</v>
      </c>
    </row>
    <row r="76" spans="1:12" ht="14.1" customHeight="1" thickBot="1" x14ac:dyDescent="0.3">
      <c r="A76" s="35">
        <v>2</v>
      </c>
      <c r="B76" s="45" t="s">
        <v>253</v>
      </c>
      <c r="C76" t="s">
        <v>261</v>
      </c>
      <c r="D76" s="46">
        <v>60</v>
      </c>
      <c r="E76" s="39">
        <v>12600</v>
      </c>
      <c r="F76" s="167">
        <v>102</v>
      </c>
      <c r="G76" s="38">
        <f t="shared" ref="G76:G83" si="5">SUM(F76*D76)</f>
        <v>6120</v>
      </c>
      <c r="H76" s="38">
        <f t="shared" ref="H76:H83" si="6">SUM(F76*E76)</f>
        <v>1285200</v>
      </c>
      <c r="I76" s="39">
        <v>30</v>
      </c>
      <c r="J76" s="40">
        <v>179.96</v>
      </c>
      <c r="K76" s="157">
        <f t="shared" ref="K76:K83" si="7">SUM(F76*J76)</f>
        <v>18355.920000000002</v>
      </c>
      <c r="L76" s="41" t="s">
        <v>42</v>
      </c>
    </row>
    <row r="77" spans="1:12" ht="14.1" customHeight="1" thickBot="1" x14ac:dyDescent="0.3">
      <c r="A77" s="28">
        <v>3</v>
      </c>
      <c r="B77" s="29" t="s">
        <v>254</v>
      </c>
      <c r="C77" s="162" t="s">
        <v>262</v>
      </c>
      <c r="D77" s="30">
        <v>66</v>
      </c>
      <c r="E77" s="32">
        <v>19140</v>
      </c>
      <c r="F77" s="170">
        <v>100</v>
      </c>
      <c r="G77" s="31">
        <f t="shared" si="5"/>
        <v>6600</v>
      </c>
      <c r="H77" s="31">
        <f t="shared" si="6"/>
        <v>1914000</v>
      </c>
      <c r="I77" s="32">
        <v>30</v>
      </c>
      <c r="J77" s="33">
        <v>179.96</v>
      </c>
      <c r="K77" s="156">
        <f t="shared" si="7"/>
        <v>17996</v>
      </c>
      <c r="L77" s="34" t="s">
        <v>42</v>
      </c>
    </row>
    <row r="78" spans="1:12" ht="14.1" customHeight="1" thickBot="1" x14ac:dyDescent="0.3">
      <c r="A78" s="35">
        <v>4</v>
      </c>
      <c r="B78" s="160" t="s">
        <v>255</v>
      </c>
      <c r="C78" t="s">
        <v>263</v>
      </c>
      <c r="D78" s="161">
        <v>60</v>
      </c>
      <c r="E78" s="39">
        <v>14400</v>
      </c>
      <c r="F78" s="167">
        <v>102</v>
      </c>
      <c r="G78" s="38">
        <f t="shared" si="5"/>
        <v>6120</v>
      </c>
      <c r="H78" s="38">
        <f t="shared" si="6"/>
        <v>1468800</v>
      </c>
      <c r="I78" s="38">
        <v>30</v>
      </c>
      <c r="J78" s="40">
        <v>143.96</v>
      </c>
      <c r="K78" s="157">
        <f t="shared" si="7"/>
        <v>14683.92</v>
      </c>
      <c r="L78" s="41" t="s">
        <v>42</v>
      </c>
    </row>
    <row r="79" spans="1:12" ht="14.1" customHeight="1" thickBot="1" x14ac:dyDescent="0.3">
      <c r="A79" s="28">
        <v>5</v>
      </c>
      <c r="B79" s="29" t="s">
        <v>256</v>
      </c>
      <c r="C79" s="163" t="s">
        <v>264</v>
      </c>
      <c r="D79" s="30">
        <v>54</v>
      </c>
      <c r="E79" s="32">
        <v>12420</v>
      </c>
      <c r="F79" s="170">
        <v>100</v>
      </c>
      <c r="G79" s="31">
        <f t="shared" si="5"/>
        <v>5400</v>
      </c>
      <c r="H79" s="31">
        <f t="shared" si="6"/>
        <v>1242000</v>
      </c>
      <c r="I79" s="31">
        <v>30</v>
      </c>
      <c r="J79" s="33">
        <v>143.96</v>
      </c>
      <c r="K79" s="156">
        <f t="shared" si="7"/>
        <v>14396</v>
      </c>
      <c r="L79" s="34" t="s">
        <v>42</v>
      </c>
    </row>
    <row r="80" spans="1:12" ht="14.1" customHeight="1" thickBot="1" x14ac:dyDescent="0.3">
      <c r="A80" s="35">
        <v>6</v>
      </c>
      <c r="B80" s="36" t="s">
        <v>257</v>
      </c>
      <c r="C80"/>
      <c r="D80" s="37">
        <v>60</v>
      </c>
      <c r="E80" s="39">
        <v>13800</v>
      </c>
      <c r="F80" s="167">
        <v>100</v>
      </c>
      <c r="G80" s="38">
        <f t="shared" si="5"/>
        <v>6000</v>
      </c>
      <c r="H80" s="38">
        <f t="shared" si="6"/>
        <v>1380000</v>
      </c>
      <c r="I80" s="38">
        <v>30</v>
      </c>
      <c r="J80" s="40">
        <v>139.99</v>
      </c>
      <c r="K80" s="157">
        <f t="shared" si="7"/>
        <v>13999</v>
      </c>
      <c r="L80" s="41" t="s">
        <v>16</v>
      </c>
    </row>
    <row r="81" spans="1:12" ht="14.1" customHeight="1" thickBot="1" x14ac:dyDescent="0.25">
      <c r="A81" s="28">
        <v>7</v>
      </c>
      <c r="B81" s="29" t="s">
        <v>258</v>
      </c>
      <c r="C81" s="29"/>
      <c r="D81" s="30">
        <v>60</v>
      </c>
      <c r="E81" s="32">
        <v>15600</v>
      </c>
      <c r="F81" s="170">
        <v>100</v>
      </c>
      <c r="G81" s="31">
        <f t="shared" si="5"/>
        <v>6000</v>
      </c>
      <c r="H81" s="31">
        <f t="shared" si="6"/>
        <v>1560000</v>
      </c>
      <c r="I81" s="31">
        <v>30</v>
      </c>
      <c r="J81" s="33">
        <v>119.99</v>
      </c>
      <c r="K81" s="156">
        <f t="shared" si="7"/>
        <v>11999</v>
      </c>
      <c r="L81" s="34" t="s">
        <v>16</v>
      </c>
    </row>
    <row r="82" spans="1:12" ht="14.1" customHeight="1" thickBot="1" x14ac:dyDescent="0.25">
      <c r="A82" s="44">
        <v>8</v>
      </c>
      <c r="B82" s="50" t="s">
        <v>259</v>
      </c>
      <c r="C82" s="45"/>
      <c r="D82" s="46">
        <v>120</v>
      </c>
      <c r="E82" s="47">
        <v>30000</v>
      </c>
      <c r="F82" s="168">
        <v>70</v>
      </c>
      <c r="G82" s="61">
        <f t="shared" si="5"/>
        <v>8400</v>
      </c>
      <c r="H82" s="61">
        <f t="shared" si="6"/>
        <v>2100000</v>
      </c>
      <c r="I82" s="61">
        <v>30</v>
      </c>
      <c r="J82" s="53">
        <v>169.99</v>
      </c>
      <c r="K82" s="157">
        <f t="shared" si="7"/>
        <v>11899.300000000001</v>
      </c>
      <c r="L82" s="49" t="s">
        <v>16</v>
      </c>
    </row>
    <row r="83" spans="1:12" ht="14.1" customHeight="1" thickTop="1" thickBot="1" x14ac:dyDescent="0.25">
      <c r="A83" s="62">
        <v>9</v>
      </c>
      <c r="B83" s="63"/>
      <c r="C83" s="63"/>
      <c r="D83" s="64"/>
      <c r="E83" s="65"/>
      <c r="F83" s="171"/>
      <c r="G83" s="66">
        <f t="shared" si="5"/>
        <v>0</v>
      </c>
      <c r="H83" s="66">
        <f t="shared" si="6"/>
        <v>0</v>
      </c>
      <c r="I83" s="66"/>
      <c r="J83" s="67"/>
      <c r="K83" s="156">
        <f t="shared" si="7"/>
        <v>0</v>
      </c>
      <c r="L83" s="68"/>
    </row>
    <row r="84" spans="1:12" ht="14.1" customHeight="1" thickTop="1" x14ac:dyDescent="0.2">
      <c r="A84" s="60"/>
      <c r="B84" s="69" t="s">
        <v>17</v>
      </c>
      <c r="C84" s="69"/>
      <c r="D84" s="14"/>
      <c r="E84" s="14"/>
      <c r="F84" s="166"/>
      <c r="G84" s="14">
        <f>SUM(G76:G83)</f>
        <v>44640</v>
      </c>
      <c r="H84" s="70">
        <f>SUM(H76:H83)</f>
        <v>10950000</v>
      </c>
      <c r="I84" s="14"/>
      <c r="J84" s="21"/>
      <c r="K84" s="159">
        <f>SUM(K76:K83)</f>
        <v>103329.14</v>
      </c>
      <c r="L84" s="16"/>
    </row>
    <row r="85" spans="1:12" ht="14.1" customHeight="1" x14ac:dyDescent="0.2">
      <c r="A85" s="60"/>
      <c r="K85" s="154"/>
      <c r="L85" s="16"/>
    </row>
    <row r="86" spans="1:12" ht="14.1" customHeight="1" x14ac:dyDescent="0.2">
      <c r="A86" s="12" t="s">
        <v>302</v>
      </c>
      <c r="B86" s="82"/>
      <c r="C86" s="13"/>
      <c r="D86" s="13"/>
      <c r="F86" s="15"/>
      <c r="G86" s="15"/>
      <c r="H86" s="14"/>
      <c r="I86" s="19"/>
      <c r="J86" s="20"/>
      <c r="K86" s="21"/>
      <c r="L86" s="16"/>
    </row>
    <row r="87" spans="1:12" ht="14.1" customHeight="1" x14ac:dyDescent="0.2">
      <c r="A87" s="60"/>
      <c r="C87" s="15" t="s">
        <v>303</v>
      </c>
      <c r="D87" s="13"/>
      <c r="F87" s="15"/>
      <c r="G87" s="15"/>
      <c r="H87" s="14"/>
      <c r="I87" s="19"/>
      <c r="J87" s="20"/>
      <c r="K87" s="21"/>
      <c r="L87" s="16"/>
    </row>
    <row r="88" spans="1:12" ht="14.1" customHeight="1" x14ac:dyDescent="0.2">
      <c r="C88" s="15" t="s">
        <v>304</v>
      </c>
      <c r="D88" s="13"/>
      <c r="E88" s="13"/>
      <c r="F88" s="71"/>
      <c r="K88" s="12"/>
    </row>
    <row r="89" spans="1:12" ht="14.1" customHeight="1" x14ac:dyDescent="0.2">
      <c r="C89" s="15"/>
      <c r="D89" s="13"/>
      <c r="E89" s="13"/>
      <c r="F89" s="71"/>
      <c r="K89" s="12"/>
    </row>
    <row r="90" spans="1:12" ht="14.1" customHeight="1" x14ac:dyDescent="0.2">
      <c r="A90" s="72" t="s">
        <v>47</v>
      </c>
      <c r="B90" s="73"/>
      <c r="C90" s="13"/>
      <c r="D90" s="13"/>
      <c r="F90" s="15"/>
      <c r="G90" s="15"/>
      <c r="H90" s="14"/>
      <c r="I90" s="19"/>
      <c r="K90" s="12"/>
    </row>
    <row r="91" spans="1:12" ht="14.1" customHeight="1" x14ac:dyDescent="0.2">
      <c r="A91" s="12" t="s">
        <v>75</v>
      </c>
      <c r="E91" s="12"/>
      <c r="F91" s="12"/>
      <c r="K91" s="12"/>
    </row>
    <row r="92" spans="1:12" ht="14.1" customHeight="1" x14ac:dyDescent="0.2">
      <c r="E92" s="12"/>
      <c r="F92" s="12"/>
      <c r="K92" s="12"/>
    </row>
    <row r="93" spans="1:12" ht="14.1" customHeight="1" x14ac:dyDescent="0.2">
      <c r="B93" s="74" t="s">
        <v>25</v>
      </c>
      <c r="E93" s="12"/>
      <c r="F93" s="12"/>
      <c r="K93" s="12"/>
    </row>
    <row r="94" spans="1:12" ht="14.1" customHeight="1" x14ac:dyDescent="0.2">
      <c r="B94" s="12" t="s">
        <v>24</v>
      </c>
      <c r="E94" s="12"/>
      <c r="F94" s="12"/>
      <c r="K94" s="12"/>
    </row>
    <row r="95" spans="1:12" ht="14.1" customHeight="1" x14ac:dyDescent="0.2">
      <c r="B95" s="12" t="s">
        <v>48</v>
      </c>
      <c r="E95" s="12"/>
      <c r="F95" s="12"/>
      <c r="K95" s="12"/>
    </row>
    <row r="96" spans="1:12" ht="14.1" customHeight="1" x14ac:dyDescent="0.2">
      <c r="B96" s="12" t="s">
        <v>23</v>
      </c>
      <c r="E96" s="12"/>
      <c r="F96" s="12"/>
      <c r="K96" s="12"/>
    </row>
    <row r="97" spans="2:11" ht="14.1" customHeight="1" x14ac:dyDescent="0.2">
      <c r="B97" s="12" t="s">
        <v>26</v>
      </c>
      <c r="E97" s="12"/>
      <c r="F97" s="12"/>
      <c r="K97" s="12"/>
    </row>
    <row r="98" spans="2:11" ht="14.1" customHeight="1" x14ac:dyDescent="0.2">
      <c r="B98" s="12" t="s">
        <v>27</v>
      </c>
      <c r="E98" s="12"/>
      <c r="F98" s="12"/>
      <c r="K98" s="12"/>
    </row>
    <row r="99" spans="2:11" ht="14.1" customHeight="1" x14ac:dyDescent="0.2">
      <c r="B99" s="12" t="s">
        <v>73</v>
      </c>
      <c r="E99" s="12"/>
      <c r="F99" s="12"/>
      <c r="K99" s="12"/>
    </row>
    <row r="100" spans="2:11" ht="14.1" customHeight="1" x14ac:dyDescent="0.2">
      <c r="E100" s="12"/>
      <c r="F100" s="12"/>
      <c r="K100" s="12"/>
    </row>
    <row r="101" spans="2:11" ht="14.1" customHeight="1" x14ac:dyDescent="0.2">
      <c r="B101" s="74" t="s">
        <v>28</v>
      </c>
      <c r="E101" s="12"/>
      <c r="F101" s="12"/>
      <c r="K101" s="12"/>
    </row>
    <row r="102" spans="2:11" ht="14.1" customHeight="1" x14ac:dyDescent="0.2">
      <c r="B102" s="12" t="s">
        <v>34</v>
      </c>
      <c r="E102" s="12"/>
      <c r="F102" s="12"/>
      <c r="K102" s="12"/>
    </row>
    <row r="103" spans="2:11" ht="14.1" customHeight="1" x14ac:dyDescent="0.2">
      <c r="B103" s="12" t="s">
        <v>49</v>
      </c>
      <c r="E103" s="12"/>
      <c r="F103" s="12"/>
      <c r="K103" s="12"/>
    </row>
    <row r="104" spans="2:11" ht="14.1" customHeight="1" x14ac:dyDescent="0.2">
      <c r="B104" s="12" t="s">
        <v>74</v>
      </c>
      <c r="E104" s="12"/>
      <c r="F104" s="12"/>
      <c r="K104" s="12"/>
    </row>
    <row r="105" spans="2:11" ht="14.1" customHeight="1" x14ac:dyDescent="0.2">
      <c r="B105" s="12" t="s">
        <v>29</v>
      </c>
      <c r="E105" s="12"/>
      <c r="F105" s="12"/>
      <c r="K105" s="12"/>
    </row>
    <row r="106" spans="2:11" ht="14.1" customHeight="1" x14ac:dyDescent="0.2">
      <c r="B106" s="12" t="s">
        <v>51</v>
      </c>
      <c r="E106" s="12"/>
      <c r="F106" s="12"/>
      <c r="K106" s="12"/>
    </row>
    <row r="107" spans="2:11" ht="9" customHeight="1" x14ac:dyDescent="0.2">
      <c r="E107" s="12"/>
      <c r="F107" s="12"/>
      <c r="K107" s="12"/>
    </row>
    <row r="108" spans="2:11" ht="14.1" customHeight="1" x14ac:dyDescent="0.2">
      <c r="B108" s="12" t="s">
        <v>72</v>
      </c>
      <c r="K108" s="12"/>
    </row>
    <row r="109" spans="2:11" ht="14.1" customHeight="1" x14ac:dyDescent="0.2">
      <c r="E109" s="148" t="s">
        <v>41</v>
      </c>
    </row>
  </sheetData>
  <conditionalFormatting sqref="A10:E71 G10:L71">
    <cfRule type="expression" dxfId="1" priority="2">
      <formula>MOD(ROW(),2)=0</formula>
    </cfRule>
  </conditionalFormatting>
  <conditionalFormatting sqref="F10:F71">
    <cfRule type="expression" dxfId="0" priority="1">
      <formula>MOD(ROW(),2)=0</formula>
    </cfRule>
  </conditionalFormatting>
  <pageMargins left="0.5" right="0.5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9"/>
  <sheetViews>
    <sheetView zoomScale="70" zoomScaleNormal="70" zoomScalePageLayoutView="70" workbookViewId="0">
      <selection activeCell="B25" sqref="B25"/>
    </sheetView>
  </sheetViews>
  <sheetFormatPr defaultColWidth="8.85546875" defaultRowHeight="14.25" x14ac:dyDescent="0.2"/>
  <cols>
    <col min="1" max="1" width="2.7109375" style="82" customWidth="1"/>
    <col min="2" max="2" width="50.7109375" style="132" customWidth="1"/>
    <col min="3" max="3" width="2.7109375" style="141" customWidth="1"/>
    <col min="4" max="4" width="50.7109375" style="82" customWidth="1"/>
    <col min="5" max="5" width="2.7109375" style="85" customWidth="1"/>
    <col min="6" max="6" width="50.7109375" style="82" customWidth="1"/>
    <col min="7" max="7" width="2.7109375" style="86" customWidth="1"/>
    <col min="8" max="8" width="52.7109375" style="82" bestFit="1" customWidth="1"/>
    <col min="9" max="9" width="2.42578125" style="85" customWidth="1"/>
    <col min="10" max="10" width="50.7109375" style="82" customWidth="1"/>
    <col min="11" max="11" width="2.42578125" style="85" customWidth="1"/>
    <col min="12" max="12" width="50.7109375" style="82" customWidth="1"/>
    <col min="13" max="16384" width="8.85546875" style="82"/>
  </cols>
  <sheetData>
    <row r="1" spans="2:12" ht="27" x14ac:dyDescent="0.5">
      <c r="B1" s="11" t="s">
        <v>69</v>
      </c>
      <c r="C1" s="83"/>
      <c r="D1" s="84"/>
    </row>
    <row r="2" spans="2:12" ht="18" x14ac:dyDescent="0.25">
      <c r="B2" s="87"/>
      <c r="C2" s="88"/>
    </row>
    <row r="4" spans="2:12" ht="15" x14ac:dyDescent="0.25">
      <c r="B4" s="89" t="s">
        <v>68</v>
      </c>
      <c r="C4" s="90"/>
      <c r="D4" s="91"/>
    </row>
    <row r="5" spans="2:12" s="97" customFormat="1" x14ac:dyDescent="0.2">
      <c r="B5" s="92" t="s">
        <v>67</v>
      </c>
      <c r="C5" s="93"/>
      <c r="D5" s="92" t="s">
        <v>67</v>
      </c>
      <c r="E5" s="94"/>
      <c r="F5" s="92" t="s">
        <v>67</v>
      </c>
      <c r="G5" s="95"/>
      <c r="H5" s="92" t="s">
        <v>67</v>
      </c>
      <c r="I5" s="93"/>
      <c r="J5" s="92" t="s">
        <v>67</v>
      </c>
      <c r="K5" s="96"/>
    </row>
    <row r="6" spans="2:12" x14ac:dyDescent="0.2">
      <c r="B6" s="98" t="s">
        <v>76</v>
      </c>
      <c r="C6" s="99"/>
      <c r="D6" s="98" t="s">
        <v>76</v>
      </c>
      <c r="E6" s="100"/>
      <c r="F6" s="98" t="s">
        <v>76</v>
      </c>
      <c r="G6" s="101"/>
      <c r="H6" s="98" t="s">
        <v>76</v>
      </c>
      <c r="I6" s="99"/>
      <c r="J6" s="98" t="s">
        <v>76</v>
      </c>
      <c r="K6" s="102"/>
    </row>
    <row r="7" spans="2:12" x14ac:dyDescent="0.2">
      <c r="B7" s="98" t="s">
        <v>77</v>
      </c>
      <c r="C7" s="99"/>
      <c r="D7" s="98" t="s">
        <v>77</v>
      </c>
      <c r="E7" s="100"/>
      <c r="F7" s="98" t="s">
        <v>77</v>
      </c>
      <c r="G7" s="101"/>
      <c r="H7" s="98" t="s">
        <v>77</v>
      </c>
      <c r="I7" s="99"/>
      <c r="J7" s="98" t="s">
        <v>77</v>
      </c>
      <c r="K7" s="102"/>
    </row>
    <row r="8" spans="2:12" x14ac:dyDescent="0.2">
      <c r="B8" s="98" t="s">
        <v>78</v>
      </c>
      <c r="C8" s="99"/>
      <c r="D8" s="98" t="s">
        <v>78</v>
      </c>
      <c r="E8" s="100"/>
      <c r="F8" s="98" t="s">
        <v>78</v>
      </c>
      <c r="G8" s="101"/>
      <c r="H8" s="98" t="s">
        <v>78</v>
      </c>
      <c r="I8" s="99"/>
      <c r="J8" s="98" t="s">
        <v>78</v>
      </c>
      <c r="K8" s="102"/>
    </row>
    <row r="9" spans="2:12" x14ac:dyDescent="0.2">
      <c r="B9" s="98" t="s">
        <v>79</v>
      </c>
      <c r="C9" s="99"/>
      <c r="D9" s="98" t="s">
        <v>79</v>
      </c>
      <c r="E9" s="100"/>
      <c r="F9" s="98" t="s">
        <v>79</v>
      </c>
      <c r="G9" s="101"/>
      <c r="H9" s="98" t="s">
        <v>79</v>
      </c>
      <c r="I9" s="99"/>
      <c r="J9" s="98" t="s">
        <v>79</v>
      </c>
      <c r="K9" s="102"/>
    </row>
    <row r="10" spans="2:12" x14ac:dyDescent="0.2">
      <c r="B10" s="98" t="s">
        <v>80</v>
      </c>
      <c r="C10" s="99"/>
      <c r="D10" s="98" t="s">
        <v>80</v>
      </c>
      <c r="E10" s="100"/>
      <c r="F10" s="98" t="s">
        <v>80</v>
      </c>
      <c r="G10" s="101"/>
      <c r="H10" s="98" t="s">
        <v>80</v>
      </c>
      <c r="I10" s="99"/>
      <c r="J10" s="98" t="s">
        <v>80</v>
      </c>
      <c r="K10" s="102"/>
    </row>
    <row r="11" spans="2:12" x14ac:dyDescent="0.2">
      <c r="B11" s="98" t="s">
        <v>81</v>
      </c>
      <c r="C11" s="99"/>
      <c r="D11" s="98" t="s">
        <v>81</v>
      </c>
      <c r="E11" s="100"/>
      <c r="F11" s="98" t="s">
        <v>81</v>
      </c>
      <c r="G11" s="101"/>
      <c r="H11" s="98" t="s">
        <v>81</v>
      </c>
      <c r="I11" s="99"/>
      <c r="J11" s="98" t="s">
        <v>81</v>
      </c>
      <c r="K11" s="102"/>
    </row>
    <row r="12" spans="2:12" x14ac:dyDescent="0.2">
      <c r="B12" s="98" t="s">
        <v>82</v>
      </c>
      <c r="C12" s="99"/>
      <c r="D12" s="98" t="s">
        <v>82</v>
      </c>
      <c r="E12" s="100"/>
      <c r="F12" s="98" t="s">
        <v>82</v>
      </c>
      <c r="G12" s="101"/>
      <c r="H12" s="98" t="s">
        <v>82</v>
      </c>
      <c r="I12" s="99"/>
      <c r="J12" s="98" t="s">
        <v>82</v>
      </c>
      <c r="K12" s="102"/>
    </row>
    <row r="13" spans="2:12" x14ac:dyDescent="0.2">
      <c r="B13" s="98" t="s">
        <v>83</v>
      </c>
      <c r="C13" s="99"/>
      <c r="D13" s="98" t="s">
        <v>83</v>
      </c>
      <c r="E13" s="100"/>
      <c r="F13" s="98" t="s">
        <v>83</v>
      </c>
      <c r="G13" s="101"/>
      <c r="H13" s="98" t="s">
        <v>83</v>
      </c>
      <c r="I13" s="99"/>
      <c r="J13" s="98" t="s">
        <v>83</v>
      </c>
      <c r="K13" s="102"/>
    </row>
    <row r="14" spans="2:12" x14ac:dyDescent="0.2">
      <c r="B14" s="103" t="s">
        <v>84</v>
      </c>
      <c r="C14" s="99"/>
      <c r="D14" s="103" t="s">
        <v>84</v>
      </c>
      <c r="E14" s="100"/>
      <c r="F14" s="103" t="s">
        <v>84</v>
      </c>
      <c r="G14" s="101"/>
      <c r="H14" s="103" t="s">
        <v>84</v>
      </c>
      <c r="I14" s="99"/>
      <c r="J14" s="103" t="s">
        <v>84</v>
      </c>
      <c r="K14" s="99"/>
      <c r="L14" s="104" t="s">
        <v>84</v>
      </c>
    </row>
    <row r="15" spans="2:12" ht="15" x14ac:dyDescent="0.2">
      <c r="B15" s="105"/>
      <c r="C15" s="106"/>
      <c r="D15" s="107"/>
      <c r="E15" s="108"/>
      <c r="F15" s="109"/>
      <c r="G15" s="110"/>
      <c r="H15" s="111"/>
      <c r="I15" s="106"/>
      <c r="J15" s="112"/>
      <c r="K15" s="106"/>
      <c r="L15" s="113"/>
    </row>
    <row r="16" spans="2:12" s="1" customFormat="1" ht="22.5" x14ac:dyDescent="0.45">
      <c r="B16" s="10" t="s">
        <v>66</v>
      </c>
      <c r="C16" s="3"/>
      <c r="D16" s="9" t="s">
        <v>65</v>
      </c>
      <c r="E16" s="8"/>
      <c r="F16" s="7" t="s">
        <v>64</v>
      </c>
      <c r="G16" s="6"/>
      <c r="H16" s="5" t="s">
        <v>63</v>
      </c>
      <c r="I16" s="3"/>
      <c r="J16" s="4" t="s">
        <v>62</v>
      </c>
      <c r="K16" s="3"/>
      <c r="L16" s="2" t="s">
        <v>61</v>
      </c>
    </row>
    <row r="17" spans="2:12" x14ac:dyDescent="0.2">
      <c r="B17" s="114" t="s">
        <v>85</v>
      </c>
      <c r="C17" s="99"/>
      <c r="D17" s="115" t="s">
        <v>86</v>
      </c>
      <c r="E17" s="100"/>
      <c r="F17" s="116" t="s">
        <v>87</v>
      </c>
      <c r="G17" s="117"/>
      <c r="H17" s="118" t="s">
        <v>88</v>
      </c>
      <c r="I17" s="99"/>
      <c r="J17" s="119" t="s">
        <v>89</v>
      </c>
      <c r="K17" s="99"/>
      <c r="L17" s="120" t="s">
        <v>89</v>
      </c>
    </row>
    <row r="18" spans="2:12" x14ac:dyDescent="0.2">
      <c r="B18" s="114" t="s">
        <v>90</v>
      </c>
      <c r="C18" s="99"/>
      <c r="D18" s="115" t="s">
        <v>91</v>
      </c>
      <c r="E18" s="100"/>
      <c r="F18" s="116" t="s">
        <v>91</v>
      </c>
      <c r="G18" s="117"/>
      <c r="H18" s="118" t="s">
        <v>90</v>
      </c>
      <c r="I18" s="99"/>
      <c r="J18" s="119" t="s">
        <v>90</v>
      </c>
      <c r="K18" s="99"/>
      <c r="L18" s="120" t="s">
        <v>91</v>
      </c>
    </row>
    <row r="19" spans="2:12" x14ac:dyDescent="0.2">
      <c r="B19" s="114" t="s">
        <v>92</v>
      </c>
      <c r="C19" s="99"/>
      <c r="D19" s="115" t="s">
        <v>93</v>
      </c>
      <c r="E19" s="100"/>
      <c r="F19" s="116" t="s">
        <v>93</v>
      </c>
      <c r="G19" s="117"/>
      <c r="H19" s="118" t="s">
        <v>92</v>
      </c>
      <c r="I19" s="99"/>
      <c r="J19" s="119" t="s">
        <v>91</v>
      </c>
      <c r="K19" s="99"/>
      <c r="L19" s="120" t="s">
        <v>94</v>
      </c>
    </row>
    <row r="20" spans="2:12" x14ac:dyDescent="0.2">
      <c r="B20" s="114" t="s">
        <v>91</v>
      </c>
      <c r="C20" s="99"/>
      <c r="D20" s="115" t="s">
        <v>95</v>
      </c>
      <c r="E20" s="100"/>
      <c r="F20" s="116" t="s">
        <v>94</v>
      </c>
      <c r="G20" s="117"/>
      <c r="H20" s="118" t="s">
        <v>91</v>
      </c>
      <c r="I20" s="99"/>
      <c r="J20" s="119" t="s">
        <v>93</v>
      </c>
      <c r="K20" s="99"/>
      <c r="L20" s="120" t="s">
        <v>96</v>
      </c>
    </row>
    <row r="21" spans="2:12" x14ac:dyDescent="0.2">
      <c r="B21" s="114" t="s">
        <v>93</v>
      </c>
      <c r="C21" s="99"/>
      <c r="D21" s="115" t="s">
        <v>97</v>
      </c>
      <c r="E21" s="100"/>
      <c r="F21" s="116" t="s">
        <v>97</v>
      </c>
      <c r="G21" s="117"/>
      <c r="H21" s="118" t="s">
        <v>93</v>
      </c>
      <c r="I21" s="99"/>
      <c r="J21" s="119" t="s">
        <v>98</v>
      </c>
      <c r="K21" s="99"/>
      <c r="L21" s="120" t="s">
        <v>99</v>
      </c>
    </row>
    <row r="22" spans="2:12" x14ac:dyDescent="0.2">
      <c r="B22" s="114" t="s">
        <v>100</v>
      </c>
      <c r="C22" s="99"/>
      <c r="D22" s="115" t="s">
        <v>101</v>
      </c>
      <c r="E22" s="100"/>
      <c r="F22" s="116" t="s">
        <v>102</v>
      </c>
      <c r="G22" s="117"/>
      <c r="H22" s="118" t="s">
        <v>100</v>
      </c>
      <c r="I22" s="99"/>
      <c r="J22" s="119" t="s">
        <v>94</v>
      </c>
      <c r="K22" s="99"/>
      <c r="L22" s="120" t="s">
        <v>103</v>
      </c>
    </row>
    <row r="23" spans="2:12" x14ac:dyDescent="0.2">
      <c r="B23" s="114" t="s">
        <v>94</v>
      </c>
      <c r="C23" s="99"/>
      <c r="D23" s="115" t="s">
        <v>102</v>
      </c>
      <c r="E23" s="100"/>
      <c r="F23" s="116"/>
      <c r="G23" s="117"/>
      <c r="H23" s="118" t="s">
        <v>172</v>
      </c>
      <c r="I23" s="99"/>
      <c r="J23" s="119" t="s">
        <v>96</v>
      </c>
      <c r="K23" s="99"/>
      <c r="L23" s="120" t="s">
        <v>104</v>
      </c>
    </row>
    <row r="24" spans="2:12" x14ac:dyDescent="0.2">
      <c r="B24" s="114" t="s">
        <v>96</v>
      </c>
      <c r="C24" s="99"/>
      <c r="D24" s="121"/>
      <c r="F24" s="122" t="s">
        <v>60</v>
      </c>
      <c r="G24" s="123"/>
      <c r="H24" s="118" t="s">
        <v>171</v>
      </c>
      <c r="I24" s="99"/>
      <c r="J24" s="119" t="s">
        <v>99</v>
      </c>
      <c r="K24" s="99"/>
      <c r="L24" s="120" t="s">
        <v>105</v>
      </c>
    </row>
    <row r="25" spans="2:12" x14ac:dyDescent="0.2">
      <c r="B25" s="114" t="s">
        <v>99</v>
      </c>
      <c r="C25" s="99"/>
      <c r="D25" s="124" t="s">
        <v>60</v>
      </c>
      <c r="E25" s="94"/>
      <c r="F25" s="116" t="s">
        <v>106</v>
      </c>
      <c r="G25" s="117"/>
      <c r="H25" s="118" t="s">
        <v>173</v>
      </c>
      <c r="I25" s="99"/>
      <c r="J25" s="119" t="s">
        <v>103</v>
      </c>
      <c r="K25" s="99"/>
      <c r="L25" s="120" t="s">
        <v>101</v>
      </c>
    </row>
    <row r="26" spans="2:12" x14ac:dyDescent="0.2">
      <c r="B26" s="114" t="s">
        <v>103</v>
      </c>
      <c r="C26" s="99"/>
      <c r="D26" s="115" t="s">
        <v>106</v>
      </c>
      <c r="E26" s="100"/>
      <c r="F26" s="116" t="s">
        <v>107</v>
      </c>
      <c r="G26" s="117"/>
      <c r="H26" s="118" t="s">
        <v>174</v>
      </c>
      <c r="I26" s="99"/>
      <c r="J26" s="119" t="s">
        <v>104</v>
      </c>
      <c r="K26" s="99"/>
      <c r="L26" s="120" t="s">
        <v>108</v>
      </c>
    </row>
    <row r="27" spans="2:12" x14ac:dyDescent="0.2">
      <c r="B27" s="114" t="s">
        <v>104</v>
      </c>
      <c r="C27" s="99"/>
      <c r="D27" s="115" t="s">
        <v>107</v>
      </c>
      <c r="E27" s="100"/>
      <c r="F27" s="116" t="s">
        <v>109</v>
      </c>
      <c r="G27" s="117"/>
      <c r="H27" s="118" t="s">
        <v>175</v>
      </c>
      <c r="I27" s="99"/>
      <c r="J27" s="119" t="s">
        <v>105</v>
      </c>
      <c r="K27" s="99"/>
      <c r="L27" s="120"/>
    </row>
    <row r="28" spans="2:12" x14ac:dyDescent="0.2">
      <c r="B28" s="114" t="s">
        <v>105</v>
      </c>
      <c r="C28" s="99"/>
      <c r="D28" s="115" t="s">
        <v>110</v>
      </c>
      <c r="E28" s="100"/>
      <c r="F28" s="116" t="s">
        <v>111</v>
      </c>
      <c r="G28" s="117"/>
      <c r="H28" s="118" t="s">
        <v>176</v>
      </c>
      <c r="I28" s="99"/>
      <c r="J28" s="119" t="s">
        <v>101</v>
      </c>
      <c r="K28" s="99"/>
      <c r="L28" s="125" t="s">
        <v>60</v>
      </c>
    </row>
    <row r="29" spans="2:12" x14ac:dyDescent="0.2">
      <c r="B29" s="114" t="s">
        <v>101</v>
      </c>
      <c r="C29" s="99"/>
      <c r="D29" s="115" t="s">
        <v>109</v>
      </c>
      <c r="E29" s="100"/>
      <c r="F29" s="116"/>
      <c r="G29" s="117"/>
      <c r="H29" s="118" t="s">
        <v>101</v>
      </c>
      <c r="I29" s="99"/>
      <c r="J29" s="119" t="s">
        <v>112</v>
      </c>
      <c r="K29" s="99"/>
      <c r="L29" s="120" t="s">
        <v>110</v>
      </c>
    </row>
    <row r="30" spans="2:12" x14ac:dyDescent="0.2">
      <c r="B30" s="114" t="s">
        <v>112</v>
      </c>
      <c r="C30" s="99"/>
      <c r="D30" s="115" t="s">
        <v>113</v>
      </c>
      <c r="E30" s="100"/>
      <c r="F30" s="122" t="s">
        <v>59</v>
      </c>
      <c r="G30" s="123"/>
      <c r="H30" s="118" t="s">
        <v>112</v>
      </c>
      <c r="I30" s="99"/>
      <c r="J30" s="119"/>
      <c r="K30" s="99"/>
      <c r="L30" s="120" t="s">
        <v>109</v>
      </c>
    </row>
    <row r="31" spans="2:12" x14ac:dyDescent="0.2">
      <c r="B31" s="114"/>
      <c r="C31" s="99"/>
      <c r="D31" s="115" t="s">
        <v>114</v>
      </c>
      <c r="E31" s="100"/>
      <c r="F31" s="116" t="s">
        <v>115</v>
      </c>
      <c r="G31" s="117"/>
      <c r="H31" s="118"/>
      <c r="I31" s="99"/>
      <c r="J31" s="126" t="s">
        <v>60</v>
      </c>
      <c r="K31" s="93"/>
      <c r="L31" s="120" t="s">
        <v>113</v>
      </c>
    </row>
    <row r="32" spans="2:12" x14ac:dyDescent="0.2">
      <c r="B32" s="127" t="s">
        <v>60</v>
      </c>
      <c r="C32" s="93"/>
      <c r="D32" s="115" t="s">
        <v>116</v>
      </c>
      <c r="E32" s="100"/>
      <c r="F32" s="116" t="s">
        <v>117</v>
      </c>
      <c r="G32" s="117"/>
      <c r="H32" s="128" t="s">
        <v>60</v>
      </c>
      <c r="I32" s="93"/>
      <c r="J32" s="119" t="s">
        <v>107</v>
      </c>
      <c r="K32" s="99"/>
      <c r="L32" s="120" t="s">
        <v>114</v>
      </c>
    </row>
    <row r="33" spans="2:12" x14ac:dyDescent="0.2">
      <c r="B33" s="114" t="s">
        <v>106</v>
      </c>
      <c r="C33" s="99"/>
      <c r="D33" s="115" t="s">
        <v>118</v>
      </c>
      <c r="E33" s="100"/>
      <c r="F33" s="116" t="s">
        <v>119</v>
      </c>
      <c r="G33" s="117"/>
      <c r="H33" s="118" t="s">
        <v>106</v>
      </c>
      <c r="I33" s="99"/>
      <c r="J33" s="119" t="s">
        <v>110</v>
      </c>
      <c r="K33" s="99"/>
      <c r="L33" s="120" t="s">
        <v>120</v>
      </c>
    </row>
    <row r="34" spans="2:12" x14ac:dyDescent="0.2">
      <c r="B34" s="114" t="s">
        <v>107</v>
      </c>
      <c r="C34" s="99"/>
      <c r="D34" s="115" t="s">
        <v>121</v>
      </c>
      <c r="E34" s="100"/>
      <c r="F34" s="116" t="s">
        <v>122</v>
      </c>
      <c r="G34" s="117"/>
      <c r="H34" s="118" t="s">
        <v>107</v>
      </c>
      <c r="I34" s="99"/>
      <c r="J34" s="119" t="s">
        <v>109</v>
      </c>
      <c r="K34" s="99"/>
      <c r="L34" s="120"/>
    </row>
    <row r="35" spans="2:12" x14ac:dyDescent="0.2">
      <c r="B35" s="114" t="s">
        <v>110</v>
      </c>
      <c r="C35" s="99"/>
      <c r="D35" s="115" t="s">
        <v>123</v>
      </c>
      <c r="E35" s="100"/>
      <c r="F35" s="116" t="s">
        <v>124</v>
      </c>
      <c r="G35" s="117"/>
      <c r="H35" s="118" t="s">
        <v>110</v>
      </c>
      <c r="I35" s="99"/>
      <c r="J35" s="119" t="s">
        <v>113</v>
      </c>
      <c r="K35" s="102"/>
      <c r="L35" s="125" t="s">
        <v>59</v>
      </c>
    </row>
    <row r="36" spans="2:12" x14ac:dyDescent="0.2">
      <c r="B36" s="114" t="s">
        <v>109</v>
      </c>
      <c r="C36" s="99"/>
      <c r="D36" s="115" t="s">
        <v>120</v>
      </c>
      <c r="E36" s="100"/>
      <c r="F36" s="116"/>
      <c r="G36" s="117"/>
      <c r="H36" s="118" t="s">
        <v>177</v>
      </c>
      <c r="I36" s="99"/>
      <c r="J36" s="119" t="s">
        <v>114</v>
      </c>
      <c r="K36" s="102"/>
      <c r="L36" s="120" t="s">
        <v>115</v>
      </c>
    </row>
    <row r="37" spans="2:12" x14ac:dyDescent="0.2">
      <c r="B37" s="114" t="s">
        <v>113</v>
      </c>
      <c r="C37" s="99"/>
      <c r="D37" s="115" t="s">
        <v>111</v>
      </c>
      <c r="E37" s="100"/>
      <c r="F37" s="122" t="s">
        <v>58</v>
      </c>
      <c r="G37" s="123"/>
      <c r="H37" s="118" t="s">
        <v>113</v>
      </c>
      <c r="I37" s="99"/>
      <c r="J37" s="119" t="s">
        <v>120</v>
      </c>
      <c r="K37" s="102"/>
      <c r="L37" s="120" t="s">
        <v>117</v>
      </c>
    </row>
    <row r="38" spans="2:12" x14ac:dyDescent="0.2">
      <c r="B38" s="114" t="s">
        <v>114</v>
      </c>
      <c r="C38" s="99"/>
      <c r="D38" s="115"/>
      <c r="E38" s="100"/>
      <c r="F38" s="116" t="s">
        <v>125</v>
      </c>
      <c r="G38" s="117"/>
      <c r="H38" s="118" t="s">
        <v>114</v>
      </c>
      <c r="I38" s="99"/>
      <c r="J38" s="119" t="s">
        <v>111</v>
      </c>
      <c r="K38" s="102"/>
      <c r="L38" s="120" t="s">
        <v>124</v>
      </c>
    </row>
    <row r="39" spans="2:12" x14ac:dyDescent="0.2">
      <c r="B39" s="114" t="s">
        <v>116</v>
      </c>
      <c r="C39" s="99"/>
      <c r="D39" s="115" t="s">
        <v>125</v>
      </c>
      <c r="E39" s="100"/>
      <c r="F39" s="116" t="s">
        <v>126</v>
      </c>
      <c r="G39" s="117"/>
      <c r="H39" s="118" t="s">
        <v>116</v>
      </c>
      <c r="I39" s="99"/>
      <c r="J39" s="119"/>
      <c r="K39" s="102"/>
      <c r="L39" s="120"/>
    </row>
    <row r="40" spans="2:12" x14ac:dyDescent="0.2">
      <c r="B40" s="114" t="s">
        <v>118</v>
      </c>
      <c r="C40" s="99"/>
      <c r="D40" s="115" t="s">
        <v>126</v>
      </c>
      <c r="E40" s="100"/>
      <c r="F40" s="129" t="s">
        <v>127</v>
      </c>
      <c r="G40" s="101"/>
      <c r="H40" s="118" t="s">
        <v>118</v>
      </c>
      <c r="I40" s="99"/>
      <c r="J40" s="126" t="s">
        <v>59</v>
      </c>
      <c r="K40" s="96"/>
      <c r="L40" s="125" t="s">
        <v>58</v>
      </c>
    </row>
    <row r="41" spans="2:12" x14ac:dyDescent="0.2">
      <c r="B41" s="114" t="s">
        <v>121</v>
      </c>
      <c r="C41" s="99"/>
      <c r="D41" s="115" t="s">
        <v>127</v>
      </c>
      <c r="E41" s="100"/>
      <c r="F41" s="130"/>
      <c r="G41" s="117"/>
      <c r="H41" s="118" t="s">
        <v>121</v>
      </c>
      <c r="I41" s="99"/>
      <c r="J41" s="119" t="s">
        <v>115</v>
      </c>
      <c r="K41" s="102"/>
      <c r="L41" s="120" t="s">
        <v>128</v>
      </c>
    </row>
    <row r="42" spans="2:12" x14ac:dyDescent="0.2">
      <c r="B42" s="114" t="s">
        <v>123</v>
      </c>
      <c r="C42" s="99"/>
      <c r="D42" s="121"/>
      <c r="F42" s="130"/>
      <c r="G42" s="117"/>
      <c r="H42" s="118" t="s">
        <v>123</v>
      </c>
      <c r="I42" s="99"/>
      <c r="J42" s="119" t="s">
        <v>117</v>
      </c>
      <c r="K42" s="102"/>
      <c r="L42" s="120" t="s">
        <v>126</v>
      </c>
    </row>
    <row r="43" spans="2:12" x14ac:dyDescent="0.2">
      <c r="B43" s="114" t="s">
        <v>120</v>
      </c>
      <c r="C43" s="99"/>
      <c r="D43" s="124" t="s">
        <v>59</v>
      </c>
      <c r="E43" s="94"/>
      <c r="F43" s="130"/>
      <c r="G43" s="117"/>
      <c r="H43" s="118" t="s">
        <v>120</v>
      </c>
      <c r="I43" s="99"/>
      <c r="J43" s="119" t="s">
        <v>119</v>
      </c>
      <c r="K43" s="102"/>
      <c r="L43" s="131" t="s">
        <v>127</v>
      </c>
    </row>
    <row r="44" spans="2:12" x14ac:dyDescent="0.2">
      <c r="B44" s="114" t="s">
        <v>111</v>
      </c>
      <c r="C44" s="99"/>
      <c r="D44" s="115" t="s">
        <v>115</v>
      </c>
      <c r="E44" s="100"/>
      <c r="F44" s="130"/>
      <c r="G44" s="117"/>
      <c r="H44" s="118" t="s">
        <v>111</v>
      </c>
      <c r="I44" s="99"/>
      <c r="J44" s="119" t="s">
        <v>122</v>
      </c>
      <c r="K44" s="100"/>
    </row>
    <row r="45" spans="2:12" x14ac:dyDescent="0.2">
      <c r="B45" s="114"/>
      <c r="C45" s="99"/>
      <c r="D45" s="115" t="s">
        <v>117</v>
      </c>
      <c r="E45" s="100"/>
      <c r="F45" s="132"/>
      <c r="G45" s="133"/>
      <c r="H45" s="118"/>
      <c r="I45" s="99"/>
      <c r="J45" s="119" t="s">
        <v>124</v>
      </c>
      <c r="K45" s="100"/>
    </row>
    <row r="46" spans="2:12" x14ac:dyDescent="0.2">
      <c r="B46" s="127" t="s">
        <v>59</v>
      </c>
      <c r="C46" s="93"/>
      <c r="D46" s="115" t="s">
        <v>119</v>
      </c>
      <c r="E46" s="100"/>
      <c r="F46" s="134"/>
      <c r="G46" s="135"/>
      <c r="H46" s="128" t="s">
        <v>59</v>
      </c>
      <c r="I46" s="93"/>
      <c r="J46" s="119"/>
      <c r="K46" s="100"/>
    </row>
    <row r="47" spans="2:12" x14ac:dyDescent="0.2">
      <c r="B47" s="114" t="s">
        <v>115</v>
      </c>
      <c r="C47" s="99"/>
      <c r="D47" s="115" t="s">
        <v>122</v>
      </c>
      <c r="E47" s="100"/>
      <c r="F47" s="130"/>
      <c r="G47" s="117"/>
      <c r="H47" s="118" t="s">
        <v>115</v>
      </c>
      <c r="I47" s="99"/>
      <c r="J47" s="126" t="s">
        <v>58</v>
      </c>
      <c r="K47" s="94"/>
    </row>
    <row r="48" spans="2:12" x14ac:dyDescent="0.2">
      <c r="B48" s="114" t="s">
        <v>117</v>
      </c>
      <c r="C48" s="99"/>
      <c r="D48" s="136" t="s">
        <v>124</v>
      </c>
      <c r="E48" s="100"/>
      <c r="F48" s="130"/>
      <c r="G48" s="117"/>
      <c r="H48" s="118" t="s">
        <v>178</v>
      </c>
      <c r="I48" s="99"/>
      <c r="J48" s="119" t="s">
        <v>125</v>
      </c>
      <c r="K48" s="100"/>
    </row>
    <row r="49" spans="2:11" x14ac:dyDescent="0.2">
      <c r="B49" s="114" t="s">
        <v>119</v>
      </c>
      <c r="C49" s="100"/>
      <c r="D49" s="134"/>
      <c r="E49" s="137"/>
      <c r="F49" s="130"/>
      <c r="G49" s="117"/>
      <c r="H49" s="118" t="s">
        <v>119</v>
      </c>
      <c r="I49" s="99"/>
      <c r="J49" s="119" t="s">
        <v>126</v>
      </c>
      <c r="K49" s="100"/>
    </row>
    <row r="50" spans="2:11" x14ac:dyDescent="0.2">
      <c r="B50" s="114" t="s">
        <v>122</v>
      </c>
      <c r="C50" s="100"/>
      <c r="D50" s="130"/>
      <c r="E50" s="100"/>
      <c r="F50" s="130"/>
      <c r="G50" s="117"/>
      <c r="H50" s="118" t="s">
        <v>179</v>
      </c>
      <c r="I50" s="99"/>
      <c r="J50" s="138" t="s">
        <v>127</v>
      </c>
      <c r="K50" s="100"/>
    </row>
    <row r="51" spans="2:11" x14ac:dyDescent="0.2">
      <c r="B51" s="114" t="s">
        <v>124</v>
      </c>
      <c r="C51" s="100"/>
      <c r="D51" s="130"/>
      <c r="E51" s="100"/>
      <c r="F51" s="130"/>
      <c r="G51" s="117"/>
      <c r="H51" s="118" t="s">
        <v>124</v>
      </c>
      <c r="I51" s="100"/>
      <c r="J51" s="139"/>
    </row>
    <row r="52" spans="2:11" x14ac:dyDescent="0.2">
      <c r="B52" s="114"/>
      <c r="C52" s="100"/>
      <c r="D52" s="130"/>
      <c r="E52" s="100"/>
      <c r="F52" s="130"/>
      <c r="G52" s="117"/>
      <c r="H52" s="118"/>
      <c r="I52" s="100"/>
      <c r="J52" s="139"/>
    </row>
    <row r="53" spans="2:11" x14ac:dyDescent="0.2">
      <c r="B53" s="127" t="s">
        <v>58</v>
      </c>
      <c r="C53" s="94"/>
      <c r="D53" s="130"/>
      <c r="E53" s="100"/>
      <c r="F53" s="130"/>
      <c r="G53" s="117"/>
      <c r="H53" s="128" t="s">
        <v>58</v>
      </c>
      <c r="I53" s="94"/>
      <c r="J53" s="139"/>
    </row>
    <row r="54" spans="2:11" x14ac:dyDescent="0.2">
      <c r="B54" s="114" t="s">
        <v>125</v>
      </c>
      <c r="C54" s="100"/>
      <c r="D54" s="130"/>
      <c r="E54" s="100"/>
      <c r="F54" s="130"/>
      <c r="G54" s="117"/>
      <c r="H54" s="118" t="s">
        <v>129</v>
      </c>
      <c r="I54" s="100"/>
      <c r="J54" s="139"/>
    </row>
    <row r="55" spans="2:11" x14ac:dyDescent="0.2">
      <c r="B55" s="114" t="s">
        <v>126</v>
      </c>
      <c r="C55" s="100"/>
      <c r="D55" s="130"/>
      <c r="E55" s="100"/>
      <c r="F55" s="130"/>
      <c r="G55" s="117"/>
      <c r="H55" s="118" t="s">
        <v>180</v>
      </c>
      <c r="I55" s="100"/>
      <c r="J55" s="139"/>
    </row>
    <row r="56" spans="2:11" x14ac:dyDescent="0.2">
      <c r="B56" s="114" t="s">
        <v>130</v>
      </c>
      <c r="C56" s="100"/>
      <c r="D56" s="130"/>
      <c r="E56" s="100"/>
      <c r="F56" s="130"/>
      <c r="G56" s="117"/>
      <c r="H56" s="118" t="s">
        <v>130</v>
      </c>
      <c r="I56" s="100"/>
      <c r="J56" s="139"/>
    </row>
    <row r="57" spans="2:11" x14ac:dyDescent="0.2">
      <c r="B57" s="114" t="s">
        <v>131</v>
      </c>
      <c r="C57" s="100"/>
      <c r="D57" s="130"/>
      <c r="E57" s="100"/>
      <c r="F57" s="130"/>
      <c r="G57" s="117"/>
      <c r="H57" s="118" t="s">
        <v>181</v>
      </c>
      <c r="I57" s="100"/>
      <c r="J57" s="139"/>
    </row>
    <row r="58" spans="2:11" x14ac:dyDescent="0.2">
      <c r="B58" s="114" t="s">
        <v>132</v>
      </c>
      <c r="C58" s="100"/>
      <c r="D58" s="130"/>
      <c r="E58" s="100"/>
      <c r="F58" s="130"/>
      <c r="G58" s="117"/>
      <c r="H58" s="118" t="s">
        <v>132</v>
      </c>
      <c r="I58" s="100"/>
      <c r="J58" s="139"/>
    </row>
    <row r="59" spans="2:11" x14ac:dyDescent="0.2">
      <c r="B59" s="114" t="s">
        <v>133</v>
      </c>
      <c r="C59" s="100"/>
      <c r="D59" s="130"/>
      <c r="E59" s="100"/>
      <c r="F59" s="130"/>
      <c r="G59" s="117"/>
      <c r="H59" s="118" t="s">
        <v>133</v>
      </c>
      <c r="I59" s="100"/>
      <c r="J59" s="139"/>
    </row>
    <row r="60" spans="2:11" x14ac:dyDescent="0.2">
      <c r="B60" s="114" t="s">
        <v>134</v>
      </c>
      <c r="C60" s="100"/>
      <c r="D60" s="130"/>
      <c r="E60" s="100"/>
      <c r="F60" s="130"/>
      <c r="G60" s="117"/>
      <c r="H60" s="118" t="s">
        <v>182</v>
      </c>
      <c r="I60" s="100"/>
      <c r="J60" s="139"/>
    </row>
    <row r="61" spans="2:11" x14ac:dyDescent="0.2">
      <c r="B61" s="140"/>
      <c r="D61" s="130"/>
      <c r="E61" s="100"/>
      <c r="F61" s="130"/>
      <c r="G61" s="117"/>
      <c r="H61" s="142"/>
      <c r="I61" s="141"/>
      <c r="J61" s="139"/>
    </row>
    <row r="62" spans="2:11" x14ac:dyDescent="0.2">
      <c r="B62" s="127" t="s">
        <v>57</v>
      </c>
      <c r="C62" s="94"/>
      <c r="D62" s="130"/>
      <c r="E62" s="100"/>
      <c r="F62" s="134"/>
      <c r="G62" s="135"/>
      <c r="H62" s="128" t="s">
        <v>57</v>
      </c>
      <c r="I62" s="94"/>
      <c r="J62" s="139"/>
    </row>
    <row r="63" spans="2:11" x14ac:dyDescent="0.2">
      <c r="B63" s="114" t="s">
        <v>135</v>
      </c>
      <c r="C63" s="100"/>
      <c r="D63" s="130"/>
      <c r="E63" s="100"/>
      <c r="F63" s="130"/>
      <c r="G63" s="117"/>
      <c r="H63" s="118" t="s">
        <v>135</v>
      </c>
      <c r="I63" s="100"/>
      <c r="J63" s="139"/>
    </row>
    <row r="64" spans="2:11" x14ac:dyDescent="0.2">
      <c r="B64" s="114" t="s">
        <v>136</v>
      </c>
      <c r="C64" s="100"/>
      <c r="D64" s="130"/>
      <c r="E64" s="100"/>
      <c r="F64" s="130"/>
      <c r="G64" s="117"/>
      <c r="H64" s="118" t="s">
        <v>136</v>
      </c>
      <c r="I64" s="100"/>
      <c r="J64" s="139"/>
    </row>
    <row r="65" spans="2:10" x14ac:dyDescent="0.2">
      <c r="B65" s="114" t="s">
        <v>137</v>
      </c>
      <c r="C65" s="100"/>
      <c r="F65" s="130"/>
      <c r="G65" s="117"/>
      <c r="H65" s="118" t="s">
        <v>137</v>
      </c>
      <c r="I65" s="100"/>
      <c r="J65" s="139"/>
    </row>
    <row r="66" spans="2:10" x14ac:dyDescent="0.2">
      <c r="B66" s="114" t="s">
        <v>138</v>
      </c>
      <c r="C66" s="100"/>
      <c r="F66" s="130"/>
      <c r="G66" s="117"/>
      <c r="H66" s="118" t="s">
        <v>138</v>
      </c>
      <c r="I66" s="100"/>
      <c r="J66" s="139"/>
    </row>
    <row r="67" spans="2:10" x14ac:dyDescent="0.2">
      <c r="B67" s="114" t="s">
        <v>139</v>
      </c>
      <c r="C67" s="100"/>
      <c r="F67" s="130"/>
      <c r="G67" s="117"/>
      <c r="H67" s="118" t="s">
        <v>139</v>
      </c>
      <c r="I67" s="100"/>
      <c r="J67" s="139"/>
    </row>
    <row r="68" spans="2:10" x14ac:dyDescent="0.2">
      <c r="B68" s="114" t="s">
        <v>140</v>
      </c>
      <c r="C68" s="100"/>
      <c r="F68" s="130"/>
      <c r="G68" s="117"/>
      <c r="H68" s="118" t="s">
        <v>140</v>
      </c>
      <c r="I68" s="100"/>
      <c r="J68" s="139"/>
    </row>
    <row r="69" spans="2:10" x14ac:dyDescent="0.2">
      <c r="B69" s="114" t="s">
        <v>141</v>
      </c>
      <c r="C69" s="100"/>
      <c r="F69" s="130"/>
      <c r="G69" s="117"/>
      <c r="H69" s="118" t="s">
        <v>141</v>
      </c>
      <c r="I69" s="100"/>
      <c r="J69" s="139"/>
    </row>
    <row r="70" spans="2:10" x14ac:dyDescent="0.2">
      <c r="B70" s="114" t="s">
        <v>142</v>
      </c>
      <c r="C70" s="100"/>
      <c r="F70" s="130"/>
      <c r="G70" s="117"/>
      <c r="H70" s="118" t="s">
        <v>142</v>
      </c>
      <c r="I70" s="100"/>
      <c r="J70" s="139"/>
    </row>
    <row r="71" spans="2:10" x14ac:dyDescent="0.2">
      <c r="B71" s="114" t="s">
        <v>79</v>
      </c>
      <c r="C71" s="100"/>
      <c r="F71" s="130"/>
      <c r="G71" s="117"/>
      <c r="H71" s="118" t="s">
        <v>79</v>
      </c>
      <c r="I71" s="100"/>
      <c r="J71" s="139"/>
    </row>
    <row r="72" spans="2:10" x14ac:dyDescent="0.2">
      <c r="B72" s="114" t="s">
        <v>143</v>
      </c>
      <c r="C72" s="100"/>
      <c r="F72" s="134"/>
      <c r="G72" s="135"/>
      <c r="H72" s="118" t="s">
        <v>143</v>
      </c>
      <c r="I72" s="100"/>
    </row>
    <row r="73" spans="2:10" x14ac:dyDescent="0.2">
      <c r="B73" s="114" t="s">
        <v>144</v>
      </c>
      <c r="C73" s="100"/>
      <c r="F73" s="130"/>
      <c r="G73" s="117"/>
      <c r="H73" s="118" t="s">
        <v>144</v>
      </c>
      <c r="I73" s="100"/>
    </row>
    <row r="74" spans="2:10" x14ac:dyDescent="0.2">
      <c r="B74" s="114" t="s">
        <v>145</v>
      </c>
      <c r="C74" s="100"/>
      <c r="F74" s="130"/>
      <c r="G74" s="117"/>
      <c r="H74" s="118" t="s">
        <v>145</v>
      </c>
      <c r="I74" s="100"/>
    </row>
    <row r="75" spans="2:10" x14ac:dyDescent="0.2">
      <c r="B75" s="114" t="s">
        <v>146</v>
      </c>
      <c r="C75" s="100"/>
      <c r="F75" s="130"/>
      <c r="G75" s="117"/>
      <c r="H75" s="118" t="s">
        <v>146</v>
      </c>
      <c r="I75" s="100"/>
    </row>
    <row r="76" spans="2:10" x14ac:dyDescent="0.2">
      <c r="B76" s="143" t="s">
        <v>147</v>
      </c>
      <c r="C76" s="100"/>
      <c r="F76" s="130"/>
      <c r="G76" s="117"/>
      <c r="H76" s="118" t="s">
        <v>147</v>
      </c>
      <c r="I76" s="100"/>
    </row>
    <row r="77" spans="2:10" x14ac:dyDescent="0.2">
      <c r="B77" s="130"/>
      <c r="C77" s="100"/>
      <c r="F77" s="130"/>
      <c r="G77" s="117"/>
      <c r="H77" s="118"/>
      <c r="I77" s="100"/>
    </row>
    <row r="78" spans="2:10" x14ac:dyDescent="0.2">
      <c r="F78" s="130"/>
      <c r="G78" s="117"/>
      <c r="H78" s="128" t="s">
        <v>56</v>
      </c>
      <c r="I78" s="94"/>
    </row>
    <row r="79" spans="2:10" x14ac:dyDescent="0.2">
      <c r="F79" s="130"/>
      <c r="G79" s="117"/>
      <c r="H79" s="118" t="s">
        <v>148</v>
      </c>
      <c r="I79" s="100"/>
    </row>
    <row r="80" spans="2:10" x14ac:dyDescent="0.2">
      <c r="F80" s="130"/>
      <c r="G80" s="117"/>
      <c r="H80" s="118" t="s">
        <v>149</v>
      </c>
      <c r="I80" s="100"/>
    </row>
    <row r="81" spans="2:9" x14ac:dyDescent="0.2">
      <c r="F81" s="130"/>
      <c r="G81" s="117"/>
      <c r="H81" s="118" t="s">
        <v>150</v>
      </c>
      <c r="I81" s="100"/>
    </row>
    <row r="82" spans="2:9" x14ac:dyDescent="0.2">
      <c r="F82" s="130"/>
      <c r="G82" s="117"/>
      <c r="H82" s="118" t="s">
        <v>151</v>
      </c>
      <c r="I82" s="100"/>
    </row>
    <row r="83" spans="2:9" x14ac:dyDescent="0.2">
      <c r="F83" s="130"/>
      <c r="G83" s="117"/>
      <c r="H83" s="118" t="s">
        <v>152</v>
      </c>
      <c r="I83" s="100"/>
    </row>
    <row r="84" spans="2:9" x14ac:dyDescent="0.2">
      <c r="F84" s="130"/>
      <c r="G84" s="117"/>
      <c r="H84" s="118" t="s">
        <v>153</v>
      </c>
      <c r="I84" s="100"/>
    </row>
    <row r="85" spans="2:9" x14ac:dyDescent="0.2">
      <c r="F85" s="130"/>
      <c r="G85" s="117"/>
      <c r="H85" s="118" t="s">
        <v>154</v>
      </c>
      <c r="I85" s="100"/>
    </row>
    <row r="86" spans="2:9" x14ac:dyDescent="0.2">
      <c r="F86" s="130"/>
      <c r="G86" s="117"/>
      <c r="H86" s="118" t="s">
        <v>155</v>
      </c>
      <c r="I86" s="100"/>
    </row>
    <row r="87" spans="2:9" x14ac:dyDescent="0.2">
      <c r="B87" s="130"/>
      <c r="C87" s="100"/>
      <c r="F87" s="130"/>
      <c r="G87" s="117"/>
      <c r="H87" s="118" t="s">
        <v>156</v>
      </c>
      <c r="I87" s="100"/>
    </row>
    <row r="88" spans="2:9" x14ac:dyDescent="0.2">
      <c r="B88" s="134"/>
      <c r="C88" s="137"/>
      <c r="F88" s="130"/>
      <c r="G88" s="117"/>
      <c r="H88" s="118" t="s">
        <v>157</v>
      </c>
      <c r="I88" s="100"/>
    </row>
    <row r="89" spans="2:9" x14ac:dyDescent="0.2">
      <c r="B89" s="130"/>
      <c r="C89" s="100"/>
      <c r="F89" s="130"/>
      <c r="G89" s="117"/>
      <c r="H89" s="118" t="s">
        <v>158</v>
      </c>
      <c r="I89" s="100"/>
    </row>
    <row r="90" spans="2:9" x14ac:dyDescent="0.2">
      <c r="B90" s="130"/>
      <c r="C90" s="100"/>
      <c r="F90" s="130"/>
      <c r="G90" s="117"/>
      <c r="H90" s="118" t="s">
        <v>159</v>
      </c>
      <c r="I90" s="100"/>
    </row>
    <row r="91" spans="2:9" x14ac:dyDescent="0.2">
      <c r="B91" s="130"/>
      <c r="C91" s="100"/>
      <c r="F91" s="130"/>
      <c r="G91" s="117"/>
      <c r="H91" s="118" t="s">
        <v>160</v>
      </c>
      <c r="I91" s="100"/>
    </row>
    <row r="92" spans="2:9" x14ac:dyDescent="0.2">
      <c r="B92" s="130"/>
      <c r="C92" s="100"/>
      <c r="F92" s="130"/>
      <c r="G92" s="117"/>
      <c r="H92" s="118" t="s">
        <v>161</v>
      </c>
      <c r="I92" s="100"/>
    </row>
    <row r="93" spans="2:9" x14ac:dyDescent="0.2">
      <c r="B93" s="130"/>
      <c r="C93" s="100"/>
      <c r="F93" s="144"/>
      <c r="G93" s="145"/>
      <c r="H93" s="118" t="s">
        <v>162</v>
      </c>
      <c r="I93" s="100"/>
    </row>
    <row r="94" spans="2:9" x14ac:dyDescent="0.2">
      <c r="B94" s="130"/>
      <c r="C94" s="100"/>
      <c r="H94" s="118" t="s">
        <v>163</v>
      </c>
      <c r="I94" s="100"/>
    </row>
    <row r="95" spans="2:9" x14ac:dyDescent="0.2">
      <c r="B95" s="130"/>
      <c r="C95" s="100"/>
      <c r="H95" s="118" t="s">
        <v>164</v>
      </c>
      <c r="I95" s="100"/>
    </row>
    <row r="96" spans="2:9" x14ac:dyDescent="0.2">
      <c r="B96" s="130"/>
      <c r="C96" s="100"/>
      <c r="H96" s="118" t="s">
        <v>165</v>
      </c>
      <c r="I96" s="100"/>
    </row>
    <row r="97" spans="2:9" x14ac:dyDescent="0.2">
      <c r="B97" s="130"/>
      <c r="C97" s="100"/>
      <c r="H97" s="118" t="s">
        <v>166</v>
      </c>
      <c r="I97" s="100"/>
    </row>
    <row r="98" spans="2:9" x14ac:dyDescent="0.2">
      <c r="B98" s="130"/>
      <c r="C98" s="100"/>
      <c r="H98" s="118" t="s">
        <v>167</v>
      </c>
      <c r="I98" s="100"/>
    </row>
    <row r="99" spans="2:9" x14ac:dyDescent="0.2">
      <c r="B99" s="130"/>
      <c r="C99" s="100"/>
      <c r="H99" s="146" t="s">
        <v>168</v>
      </c>
      <c r="I99" s="100"/>
    </row>
    <row r="100" spans="2:9" x14ac:dyDescent="0.2">
      <c r="B100" s="130"/>
      <c r="C100" s="100"/>
    </row>
    <row r="101" spans="2:9" x14ac:dyDescent="0.2">
      <c r="B101" s="130"/>
      <c r="C101" s="100"/>
    </row>
    <row r="102" spans="2:9" x14ac:dyDescent="0.2">
      <c r="B102" s="130"/>
      <c r="C102" s="100"/>
    </row>
    <row r="103" spans="2:9" x14ac:dyDescent="0.2">
      <c r="B103" s="130"/>
      <c r="C103" s="100"/>
    </row>
    <row r="104" spans="2:9" x14ac:dyDescent="0.2">
      <c r="B104" s="130"/>
      <c r="C104" s="100"/>
    </row>
    <row r="105" spans="2:9" x14ac:dyDescent="0.2">
      <c r="B105" s="130"/>
      <c r="C105" s="100"/>
    </row>
    <row r="106" spans="2:9" x14ac:dyDescent="0.2">
      <c r="B106" s="130"/>
      <c r="C106" s="100"/>
    </row>
    <row r="107" spans="2:9" x14ac:dyDescent="0.2">
      <c r="B107" s="130"/>
      <c r="C107" s="100"/>
    </row>
    <row r="108" spans="2:9" x14ac:dyDescent="0.2">
      <c r="B108" s="130"/>
      <c r="C108" s="100"/>
    </row>
    <row r="109" spans="2:9" x14ac:dyDescent="0.2">
      <c r="B109" s="130"/>
      <c r="C109" s="100"/>
    </row>
  </sheetData>
  <pageMargins left="0.25" right="0.25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Home Page</vt:lpstr>
      <vt:lpstr>Food Chapters</vt:lpstr>
      <vt:lpstr>Family</vt:lpstr>
      <vt:lpstr>Retreat</vt:lpstr>
      <vt:lpstr>BOB Checklists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Hollerman</dc:creator>
  <cp:lastModifiedBy>Jonathan Hollerman</cp:lastModifiedBy>
  <cp:lastPrinted>2017-10-19T17:05:58Z</cp:lastPrinted>
  <dcterms:created xsi:type="dcterms:W3CDTF">2015-10-02T20:58:39Z</dcterms:created>
  <dcterms:modified xsi:type="dcterms:W3CDTF">2018-03-22T15:03:49Z</dcterms:modified>
</cp:coreProperties>
</file>